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7.xml" ContentType="application/vnd.openxmlformats-officedocument.spreadsheetml.chartsheet+xml"/>
  <Override PartName="/xl/worksheets/sheet9.xml" ContentType="application/vnd.openxmlformats-officedocument.spreadsheetml.worksheet+xml"/>
  <Override PartName="/xl/chartsheets/sheet8.xml" ContentType="application/vnd.openxmlformats-officedocument.spreadsheetml.chartsheet+xml"/>
  <Override PartName="/xl/worksheets/sheet10.xml" ContentType="application/vnd.openxmlformats-officedocument.spreadsheetml.worksheet+xml"/>
  <Override PartName="/xl/chartsheets/sheet9.xml" ContentType="application/vnd.openxmlformats-officedocument.spreadsheetml.chartsheet+xml"/>
  <Override PartName="/xl/worksheets/sheet11.xml" ContentType="application/vnd.openxmlformats-officedocument.spreadsheetml.worksheet+xml"/>
  <Override PartName="/xl/chartsheets/sheet10.xml" ContentType="application/vnd.openxmlformats-officedocument.spreadsheetml.chartsheet+xml"/>
  <Override PartName="/xl/worksheets/sheet12.xml" ContentType="application/vnd.openxmlformats-officedocument.spreadsheetml.worksheet+xml"/>
  <Override PartName="/xl/chartsheets/sheet11.xml" ContentType="application/vnd.openxmlformats-officedocument.spreadsheetml.chartsheet+xml"/>
  <Override PartName="/xl/worksheets/sheet13.xml" ContentType="application/vnd.openxmlformats-officedocument.spreadsheetml.worksheet+xml"/>
  <Override PartName="/xl/chartsheets/sheet12.xml" ContentType="application/vnd.openxmlformats-officedocument.spreadsheetml.chartsheet+xml"/>
  <Override PartName="/xl/worksheets/sheet14.xml" ContentType="application/vnd.openxmlformats-officedocument.spreadsheetml.worksheet+xml"/>
  <Override PartName="/xl/chartsheets/sheet13.xml" ContentType="application/vnd.openxmlformats-officedocument.spreadsheetml.chartsheet+xml"/>
  <Override PartName="/xl/worksheets/sheet15.xml" ContentType="application/vnd.openxmlformats-officedocument.spreadsheetml.worksheet+xml"/>
  <Override PartName="/xl/chartsheets/sheet14.xml" ContentType="application/vnd.openxmlformats-officedocument.spreadsheetml.chartsheet+xml"/>
  <Override PartName="/xl/worksheets/sheet16.xml" ContentType="application/vnd.openxmlformats-officedocument.spreadsheetml.worksheet+xml"/>
  <Override PartName="/xl/chartsheets/sheet15.xml" ContentType="application/vnd.openxmlformats-officedocument.spreadsheetml.chartsheet+xml"/>
  <Override PartName="/xl/worksheets/sheet17.xml" ContentType="application/vnd.openxmlformats-officedocument.spreadsheetml.worksheet+xml"/>
  <Override PartName="/xl/chartsheets/sheet16.xml" ContentType="application/vnd.openxmlformats-officedocument.spreadsheetml.chartsheet+xml"/>
  <Override PartName="/xl/worksheets/sheet18.xml" ContentType="application/vnd.openxmlformats-officedocument.spreadsheetml.worksheet+xml"/>
  <Override PartName="/xl/chartsheets/sheet17.xml" ContentType="application/vnd.openxmlformats-officedocument.spreadsheetml.chart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29.xml" ContentType="application/vnd.openxmlformats-officedocument.drawing+xml"/>
  <Override PartName="/xl/charts/chart19.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0.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21.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ämäTyökirja"/>
  <mc:AlternateContent xmlns:mc="http://schemas.openxmlformats.org/markup-compatibility/2006">
    <mc:Choice Requires="x15">
      <x15ac:absPath xmlns:x15ac="http://schemas.microsoft.com/office/spreadsheetml/2010/11/ac" url="P:\Kuvasto\2022\Englanti\"/>
    </mc:Choice>
  </mc:AlternateContent>
  <bookViews>
    <workbookView xWindow="8220" yWindow="4305" windowWidth="14310" windowHeight="6135" tabRatio="801"/>
  </bookViews>
  <sheets>
    <sheet name="Contents" sheetId="9" r:id="rId1"/>
    <sheet name="Data 1" sheetId="6" r:id="rId2"/>
    <sheet name="Chart 1" sheetId="5" r:id="rId3"/>
    <sheet name="Data 2" sheetId="16" r:id="rId4"/>
    <sheet name="Chart 2" sheetId="18" r:id="rId5"/>
    <sheet name="Data 3" sheetId="19" r:id="rId6"/>
    <sheet name="Chart 3" sheetId="31" r:id="rId7"/>
    <sheet name="Data 4" sheetId="4" r:id="rId8"/>
    <sheet name="Chart 4" sheetId="3" r:id="rId9"/>
    <sheet name="Data 5" sheetId="20" r:id="rId10"/>
    <sheet name="Chart 5" sheetId="32" r:id="rId11"/>
    <sheet name="Data 6" sheetId="2" r:id="rId12"/>
    <sheet name="Chart 6" sheetId="1" r:id="rId13"/>
    <sheet name="Data 7" sheetId="21" r:id="rId14"/>
    <sheet name="Chart 7" sheetId="35" r:id="rId15"/>
    <sheet name="Data 8" sheetId="22" r:id="rId16"/>
    <sheet name="Chart 8" sheetId="36" r:id="rId17"/>
    <sheet name="Data 9" sheetId="24" r:id="rId18"/>
    <sheet name="Chart 9" sheetId="33" r:id="rId19"/>
    <sheet name="Data 10" sheetId="10" r:id="rId20"/>
    <sheet name="Chart 10" sheetId="11" r:id="rId21"/>
    <sheet name="Data 11" sheetId="25" r:id="rId22"/>
    <sheet name="Chart 11" sheetId="37" r:id="rId23"/>
    <sheet name="Data 12" sheetId="26" r:id="rId24"/>
    <sheet name="Chart 12" sheetId="34" r:id="rId25"/>
    <sheet name="Data 13" sheetId="12" r:id="rId26"/>
    <sheet name="Chart 13" sheetId="15" r:id="rId27"/>
    <sheet name="Data 14" sheetId="27" r:id="rId28"/>
    <sheet name="Chart 14" sheetId="38" r:id="rId29"/>
    <sheet name="Data 15" sheetId="28" r:id="rId30"/>
    <sheet name="Chart 15" sheetId="39" r:id="rId31"/>
    <sheet name="Data 16" sheetId="29" r:id="rId32"/>
    <sheet name="Chart 16" sheetId="41" r:id="rId33"/>
    <sheet name="Data 17" sheetId="30" r:id="rId34"/>
    <sheet name="Chart 17" sheetId="40" r:id="rId35"/>
    <sheet name="Inflation factors 2022" sheetId="7" state="hidden" r:id="rId36"/>
  </sheets>
  <definedNames>
    <definedName name="_xlnm.Print_Titles" localSheetId="0">Contents!$1:$6</definedName>
    <definedName name="_xlnm.Print_Titles" localSheetId="19">'Data 10'!$3:$4</definedName>
    <definedName name="_xlnm.Print_Titles" localSheetId="25">'Data 13'!$3:$4</definedName>
    <definedName name="_xlnm.Print_Titles" localSheetId="11">'Data 6'!$3:$4</definedName>
  </definedNames>
  <calcPr calcId="162913"/>
  <fileRecoveryPr repairLoad="1"/>
</workbook>
</file>

<file path=xl/calcChain.xml><?xml version="1.0" encoding="utf-8"?>
<calcChain xmlns="http://schemas.openxmlformats.org/spreadsheetml/2006/main">
  <c r="G36" i="12" l="1"/>
  <c r="G37" i="12"/>
  <c r="G36" i="10"/>
  <c r="G37" i="10"/>
  <c r="G36" i="2"/>
  <c r="G37" i="2"/>
  <c r="A36" i="4"/>
  <c r="A37" i="4"/>
  <c r="I36" i="4"/>
  <c r="J36" i="4"/>
  <c r="K36" i="4"/>
  <c r="L36" i="4"/>
  <c r="E36" i="4" s="1"/>
  <c r="M36" i="4"/>
  <c r="I37" i="4"/>
  <c r="J37" i="4"/>
  <c r="K37" i="4"/>
  <c r="D37" i="4" s="1"/>
  <c r="L37" i="4"/>
  <c r="M37" i="4"/>
  <c r="B36" i="4"/>
  <c r="C36" i="4"/>
  <c r="D36" i="4"/>
  <c r="F36" i="4"/>
  <c r="B37" i="4"/>
  <c r="C37" i="4"/>
  <c r="E37" i="4"/>
  <c r="F37" i="4"/>
  <c r="B36" i="16"/>
  <c r="C36" i="16"/>
  <c r="D36" i="16"/>
  <c r="B37" i="16"/>
  <c r="C37" i="16"/>
  <c r="D37" i="16"/>
  <c r="G35" i="12" l="1"/>
  <c r="G35" i="10"/>
  <c r="G35" i="2"/>
  <c r="A35" i="4"/>
  <c r="D35" i="4"/>
  <c r="E35" i="4"/>
  <c r="H35" i="4"/>
  <c r="I35" i="4"/>
  <c r="B35" i="4" s="1"/>
  <c r="J35" i="4"/>
  <c r="C35" i="4" s="1"/>
  <c r="K35" i="4"/>
  <c r="L35" i="4"/>
  <c r="M35" i="4"/>
  <c r="F35" i="4" s="1"/>
  <c r="H37" i="4"/>
  <c r="B34" i="16"/>
  <c r="C34" i="16"/>
  <c r="D34" i="16"/>
  <c r="B35" i="16"/>
  <c r="C35" i="16"/>
  <c r="D35" i="16"/>
  <c r="B55" i="9" l="1"/>
  <c r="B52" i="9"/>
  <c r="B49" i="9"/>
  <c r="B46" i="9"/>
  <c r="B40" i="9"/>
  <c r="B37" i="9"/>
  <c r="B31" i="9"/>
  <c r="B28" i="9"/>
  <c r="B25" i="9"/>
  <c r="B19" i="9"/>
  <c r="B13" i="9"/>
  <c r="G34" i="12"/>
  <c r="G34" i="10"/>
  <c r="G34" i="2"/>
  <c r="A34" i="4"/>
  <c r="H34" i="4"/>
  <c r="I34" i="4"/>
  <c r="B34" i="4" s="1"/>
  <c r="J34" i="4"/>
  <c r="C34" i="4" s="1"/>
  <c r="K34" i="4"/>
  <c r="D34" i="4" s="1"/>
  <c r="L34" i="4"/>
  <c r="E34" i="4" s="1"/>
  <c r="M34" i="4"/>
  <c r="F34" i="4" s="1"/>
  <c r="B33" i="16" l="1"/>
  <c r="C33" i="16"/>
  <c r="D33" i="16"/>
  <c r="G5" i="12" l="1"/>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B1" i="12"/>
  <c r="B43" i="9" s="1"/>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B1" i="10"/>
  <c r="B34" i="9" s="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B1" i="2"/>
  <c r="B22" i="9" s="1"/>
  <c r="A33" i="4"/>
  <c r="H33" i="4"/>
  <c r="I33" i="4"/>
  <c r="B33" i="4" s="1"/>
  <c r="J33" i="4"/>
  <c r="C33" i="4" s="1"/>
  <c r="K33" i="4"/>
  <c r="D33" i="4" s="1"/>
  <c r="L33" i="4"/>
  <c r="E33" i="4" s="1"/>
  <c r="M33" i="4"/>
  <c r="F33" i="4" s="1"/>
  <c r="B1" i="16"/>
  <c r="B10" i="9" s="1"/>
  <c r="B1" i="6"/>
  <c r="B7" i="9" s="1"/>
  <c r="G3" i="19" l="1"/>
  <c r="F5" i="24" l="1"/>
  <c r="F6" i="24"/>
  <c r="F7" i="24"/>
  <c r="F4" i="24"/>
  <c r="F5" i="26"/>
  <c r="F6" i="26"/>
  <c r="F7" i="26"/>
  <c r="F4" i="26"/>
  <c r="E5" i="30"/>
  <c r="E6" i="30"/>
  <c r="E4" i="30"/>
  <c r="A9" i="28"/>
  <c r="A9" i="25"/>
  <c r="A9" i="22"/>
  <c r="H5" i="21"/>
  <c r="I5" i="21"/>
  <c r="H6" i="21"/>
  <c r="I6" i="21"/>
  <c r="H7" i="21"/>
  <c r="I7" i="21"/>
  <c r="H8" i="21"/>
  <c r="I8" i="21"/>
  <c r="H9" i="21"/>
  <c r="I9" i="21"/>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F5" i="20" l="1"/>
  <c r="F6" i="20"/>
  <c r="F4" i="20"/>
  <c r="E7" i="30" l="1"/>
  <c r="F9" i="26"/>
  <c r="F9" i="24"/>
  <c r="F8" i="20"/>
  <c r="Q4" i="4" l="1"/>
  <c r="R4" i="4"/>
  <c r="S4" i="4"/>
  <c r="T4" i="4"/>
  <c r="P4" i="4"/>
  <c r="O3" i="4"/>
  <c r="A3" i="4"/>
  <c r="I3" i="4"/>
  <c r="C4" i="4" l="1"/>
  <c r="D4" i="4"/>
  <c r="E4" i="4"/>
  <c r="F4" i="4"/>
  <c r="B4" i="4"/>
  <c r="B1" i="4" l="1"/>
  <c r="B16" i="9" s="1"/>
  <c r="C3" i="4" l="1"/>
  <c r="E5" i="27"/>
  <c r="E6" i="27"/>
  <c r="E7" i="27"/>
  <c r="E8" i="27"/>
  <c r="E9" i="27"/>
  <c r="E10" i="27"/>
  <c r="E11" i="27"/>
  <c r="E12" i="27"/>
  <c r="E13" i="27"/>
  <c r="E14" i="27"/>
  <c r="E15" i="27"/>
  <c r="E16" i="27"/>
  <c r="E17" i="27"/>
  <c r="E18" i="27"/>
  <c r="E19" i="27"/>
  <c r="E20" i="27"/>
  <c r="E21" i="27"/>
  <c r="E4" i="27"/>
  <c r="A2" i="21" l="1"/>
  <c r="E21" i="19" l="1"/>
  <c r="E38" i="4"/>
  <c r="E38" i="6"/>
  <c r="A55" i="9" l="1"/>
  <c r="A52" i="9"/>
  <c r="A49" i="9"/>
  <c r="A46" i="9"/>
  <c r="A40" i="9"/>
  <c r="A37" i="9"/>
  <c r="A31" i="9"/>
  <c r="A28" i="9"/>
  <c r="A25" i="9"/>
  <c r="A19" i="9"/>
  <c r="A13" i="9"/>
  <c r="C6" i="19" l="1"/>
  <c r="D6" i="19"/>
  <c r="E6" i="19"/>
  <c r="C7" i="19"/>
  <c r="D7" i="19"/>
  <c r="E7" i="19"/>
  <c r="C8" i="19"/>
  <c r="D8" i="19"/>
  <c r="E8" i="19"/>
  <c r="C9" i="19"/>
  <c r="D9" i="19"/>
  <c r="E9" i="19"/>
  <c r="C10" i="19"/>
  <c r="D10" i="19"/>
  <c r="E10" i="19"/>
  <c r="C11" i="19"/>
  <c r="D11" i="19"/>
  <c r="E11" i="19"/>
  <c r="C12" i="19"/>
  <c r="D12" i="19"/>
  <c r="E12" i="19"/>
  <c r="C13" i="19"/>
  <c r="D13" i="19"/>
  <c r="E13" i="19"/>
  <c r="C14" i="19"/>
  <c r="D14" i="19"/>
  <c r="E14" i="19"/>
  <c r="C15" i="19"/>
  <c r="D15" i="19"/>
  <c r="E15" i="19"/>
  <c r="C16" i="19"/>
  <c r="D16" i="19"/>
  <c r="E16" i="19"/>
  <c r="C17" i="19"/>
  <c r="D17" i="19"/>
  <c r="E17" i="19"/>
  <c r="C18" i="19"/>
  <c r="D18" i="19"/>
  <c r="E18" i="19"/>
  <c r="C19" i="19"/>
  <c r="D19" i="19"/>
  <c r="E19" i="19"/>
  <c r="C20" i="19"/>
  <c r="D20" i="19"/>
  <c r="E20" i="19"/>
  <c r="C21" i="19"/>
  <c r="D21" i="19"/>
  <c r="C22" i="19"/>
  <c r="D22" i="19"/>
  <c r="E22" i="19"/>
  <c r="C23" i="19"/>
  <c r="D23" i="19"/>
  <c r="E23" i="19"/>
  <c r="E5" i="19"/>
  <c r="D5" i="19"/>
  <c r="C5" i="19"/>
  <c r="D4" i="19" l="1"/>
  <c r="H4" i="19" s="1"/>
  <c r="E4" i="19"/>
  <c r="I4" i="19" s="1"/>
  <c r="C4" i="19"/>
  <c r="G4" i="19" s="1"/>
  <c r="E24" i="19"/>
  <c r="D24" i="19"/>
  <c r="C24" i="19"/>
  <c r="A10" i="9" l="1"/>
  <c r="B6" i="16"/>
  <c r="C6" i="16"/>
  <c r="D6" i="16"/>
  <c r="B7" i="16"/>
  <c r="C7" i="16"/>
  <c r="D7" i="16"/>
  <c r="B8" i="16"/>
  <c r="C8" i="16"/>
  <c r="D8" i="16"/>
  <c r="B9" i="16"/>
  <c r="C9" i="16"/>
  <c r="D9" i="16"/>
  <c r="B10" i="16"/>
  <c r="C10" i="16"/>
  <c r="D10" i="16"/>
  <c r="B11" i="16"/>
  <c r="C11" i="16"/>
  <c r="D11" i="16"/>
  <c r="B12" i="16"/>
  <c r="C12" i="16"/>
  <c r="D12" i="16"/>
  <c r="B13" i="16"/>
  <c r="C13" i="16"/>
  <c r="D13" i="16"/>
  <c r="B14" i="16"/>
  <c r="C14" i="16"/>
  <c r="D14" i="16"/>
  <c r="B15" i="16"/>
  <c r="C15" i="16"/>
  <c r="D15" i="16"/>
  <c r="B16" i="16"/>
  <c r="C16" i="16"/>
  <c r="D16" i="16"/>
  <c r="B17" i="16"/>
  <c r="C17" i="16"/>
  <c r="D17" i="16"/>
  <c r="B18" i="16"/>
  <c r="C18" i="16"/>
  <c r="D18" i="16"/>
  <c r="B19" i="16"/>
  <c r="C19" i="16"/>
  <c r="D19" i="16"/>
  <c r="B20" i="16"/>
  <c r="C20" i="16"/>
  <c r="D20" i="16"/>
  <c r="B21" i="16"/>
  <c r="C21" i="16"/>
  <c r="D21" i="16"/>
  <c r="B22" i="16"/>
  <c r="C22" i="16"/>
  <c r="D22" i="16"/>
  <c r="B23" i="16"/>
  <c r="C23" i="16"/>
  <c r="D23" i="16"/>
  <c r="B24" i="16"/>
  <c r="C24" i="16"/>
  <c r="D24" i="16"/>
  <c r="B25" i="16"/>
  <c r="C25" i="16"/>
  <c r="D25" i="16"/>
  <c r="B26" i="16"/>
  <c r="C26" i="16"/>
  <c r="D26" i="16"/>
  <c r="B27" i="16"/>
  <c r="C27" i="16"/>
  <c r="D27" i="16"/>
  <c r="B28" i="16"/>
  <c r="C28" i="16"/>
  <c r="D28" i="16"/>
  <c r="B29" i="16"/>
  <c r="C29" i="16"/>
  <c r="D29" i="16"/>
  <c r="B30" i="16"/>
  <c r="C30" i="16"/>
  <c r="D30" i="16"/>
  <c r="B31" i="16"/>
  <c r="C31" i="16"/>
  <c r="D31" i="16"/>
  <c r="B32" i="16"/>
  <c r="C32" i="16"/>
  <c r="D32" i="16"/>
  <c r="C5" i="16"/>
  <c r="D5" i="16"/>
  <c r="B5" i="16"/>
  <c r="C4" i="16"/>
  <c r="D4" i="16"/>
  <c r="B4" i="16"/>
  <c r="A32" i="4" l="1"/>
  <c r="H32" i="4"/>
  <c r="I32" i="4"/>
  <c r="B32" i="4" s="1"/>
  <c r="J32" i="4"/>
  <c r="C32" i="4" s="1"/>
  <c r="K32" i="4"/>
  <c r="D32" i="4" s="1"/>
  <c r="L32" i="4"/>
  <c r="E32" i="4" s="1"/>
  <c r="M32" i="4"/>
  <c r="F32" i="4" s="1"/>
  <c r="A43" i="9" l="1"/>
  <c r="A34" i="9"/>
  <c r="A22" i="9" l="1"/>
  <c r="A7" i="9"/>
  <c r="A16" i="9"/>
  <c r="I31" i="4" l="1"/>
  <c r="B31" i="4" s="1"/>
  <c r="J31" i="4"/>
  <c r="C31" i="4" s="1"/>
  <c r="K31" i="4"/>
  <c r="D31" i="4" s="1"/>
  <c r="L31" i="4"/>
  <c r="E31" i="4" s="1"/>
  <c r="M31" i="4"/>
  <c r="F31" i="4" s="1"/>
  <c r="H31" i="4"/>
  <c r="A6" i="4"/>
  <c r="A7" i="4"/>
  <c r="A8" i="4"/>
  <c r="A9" i="4"/>
  <c r="A10" i="4"/>
  <c r="A11" i="4"/>
  <c r="A12" i="4"/>
  <c r="A13" i="4"/>
  <c r="A14" i="4"/>
  <c r="A15" i="4"/>
  <c r="A16" i="4"/>
  <c r="A17" i="4"/>
  <c r="A18" i="4"/>
  <c r="A19" i="4"/>
  <c r="A20" i="4"/>
  <c r="A21" i="4"/>
  <c r="A22" i="4"/>
  <c r="A23" i="4"/>
  <c r="A24" i="4"/>
  <c r="A25" i="4"/>
  <c r="A26" i="4"/>
  <c r="A27" i="4"/>
  <c r="A28" i="4"/>
  <c r="A29" i="4"/>
  <c r="A30" i="4"/>
  <c r="A31" i="4"/>
  <c r="H6" i="4"/>
  <c r="H7" i="4"/>
  <c r="H8" i="4"/>
  <c r="H9" i="4"/>
  <c r="H10" i="4"/>
  <c r="H11" i="4"/>
  <c r="H12" i="4"/>
  <c r="H13" i="4"/>
  <c r="H14" i="4"/>
  <c r="H15" i="4"/>
  <c r="H16" i="4"/>
  <c r="H17" i="4"/>
  <c r="H18" i="4"/>
  <c r="H19" i="4"/>
  <c r="H20" i="4"/>
  <c r="H21" i="4"/>
  <c r="H22" i="4"/>
  <c r="H23" i="4"/>
  <c r="H24" i="4"/>
  <c r="H25" i="4"/>
  <c r="H26" i="4"/>
  <c r="H27" i="4"/>
  <c r="H28" i="4"/>
  <c r="H29" i="4"/>
  <c r="H30" i="4"/>
  <c r="A5" i="4"/>
  <c r="H5" i="4"/>
  <c r="H39" i="4" l="1"/>
  <c r="I13" i="4"/>
  <c r="J13" i="4"/>
  <c r="K13" i="4"/>
  <c r="L13" i="4"/>
  <c r="I14" i="4"/>
  <c r="J14" i="4"/>
  <c r="K14" i="4"/>
  <c r="L14" i="4"/>
  <c r="I15" i="4"/>
  <c r="J15" i="4"/>
  <c r="K15" i="4"/>
  <c r="L15" i="4"/>
  <c r="I16" i="4"/>
  <c r="B16" i="4" s="1"/>
  <c r="J16" i="4"/>
  <c r="K16" i="4"/>
  <c r="L16" i="4"/>
  <c r="I17" i="4"/>
  <c r="B17" i="4" s="1"/>
  <c r="J17" i="4"/>
  <c r="K17" i="4"/>
  <c r="L17" i="4"/>
  <c r="I18" i="4"/>
  <c r="J18" i="4"/>
  <c r="K18" i="4"/>
  <c r="L18" i="4"/>
  <c r="I19" i="4"/>
  <c r="J19" i="4"/>
  <c r="K19" i="4"/>
  <c r="L19" i="4"/>
  <c r="I20" i="4"/>
  <c r="J20" i="4"/>
  <c r="K20" i="4"/>
  <c r="L20" i="4"/>
  <c r="I21" i="4"/>
  <c r="J21" i="4"/>
  <c r="K21" i="4"/>
  <c r="L21" i="4"/>
  <c r="I22" i="4"/>
  <c r="J22" i="4"/>
  <c r="K22" i="4"/>
  <c r="L22" i="4"/>
  <c r="I23" i="4"/>
  <c r="J23" i="4"/>
  <c r="K23" i="4"/>
  <c r="L23" i="4"/>
  <c r="I24" i="4"/>
  <c r="J24" i="4"/>
  <c r="K24" i="4"/>
  <c r="L24" i="4"/>
  <c r="I25" i="4"/>
  <c r="J25" i="4"/>
  <c r="K25" i="4"/>
  <c r="L25" i="4"/>
  <c r="I26" i="4"/>
  <c r="J26" i="4"/>
  <c r="K26" i="4"/>
  <c r="L26" i="4"/>
  <c r="I27" i="4"/>
  <c r="J27" i="4"/>
  <c r="K27" i="4"/>
  <c r="L27" i="4"/>
  <c r="I28" i="4"/>
  <c r="J28" i="4"/>
  <c r="K28" i="4"/>
  <c r="L28" i="4"/>
  <c r="I29" i="4"/>
  <c r="J29" i="4"/>
  <c r="K29" i="4"/>
  <c r="L29" i="4"/>
  <c r="I30" i="4"/>
  <c r="B30" i="4" s="1"/>
  <c r="J30" i="4"/>
  <c r="C30" i="4" s="1"/>
  <c r="K30" i="4"/>
  <c r="D30" i="4" s="1"/>
  <c r="L30" i="4"/>
  <c r="E30" i="4" s="1"/>
  <c r="J12" i="4"/>
  <c r="K12" i="4"/>
  <c r="L12" i="4"/>
  <c r="I12" i="4"/>
  <c r="T14" i="4"/>
  <c r="M14" i="4" s="1"/>
  <c r="T15" i="4"/>
  <c r="M15" i="4" s="1"/>
  <c r="T16" i="4"/>
  <c r="M16" i="4" s="1"/>
  <c r="T17" i="4"/>
  <c r="M17" i="4" s="1"/>
  <c r="T18" i="4"/>
  <c r="M18" i="4" s="1"/>
  <c r="T19" i="4"/>
  <c r="M19" i="4" s="1"/>
  <c r="T20" i="4"/>
  <c r="M20" i="4" s="1"/>
  <c r="T21" i="4"/>
  <c r="M21" i="4" s="1"/>
  <c r="T22" i="4"/>
  <c r="M22" i="4" s="1"/>
  <c r="T23" i="4"/>
  <c r="M23" i="4" s="1"/>
  <c r="T24" i="4"/>
  <c r="M24" i="4" s="1"/>
  <c r="T25" i="4"/>
  <c r="M25" i="4" s="1"/>
  <c r="T26" i="4"/>
  <c r="M26" i="4" s="1"/>
  <c r="T27" i="4"/>
  <c r="M27" i="4" s="1"/>
  <c r="T28" i="4"/>
  <c r="M28" i="4" s="1"/>
  <c r="T29" i="4"/>
  <c r="M29" i="4" s="1"/>
  <c r="T30" i="4"/>
  <c r="M30" i="4" s="1"/>
  <c r="F30" i="4" s="1"/>
  <c r="T13" i="4"/>
  <c r="M13" i="4" s="1"/>
  <c r="T12" i="4"/>
  <c r="M12" i="4" s="1"/>
  <c r="I1" i="4"/>
  <c r="P1" i="4" s="1"/>
  <c r="H1" i="4"/>
  <c r="O1" i="4" s="1"/>
  <c r="F29" i="4" l="1"/>
  <c r="E29" i="4"/>
  <c r="D29" i="4"/>
  <c r="B29" i="4"/>
  <c r="C29" i="4"/>
  <c r="M8" i="4" l="1"/>
  <c r="M9" i="4"/>
  <c r="M10" i="4"/>
  <c r="M11" i="4"/>
  <c r="M7" i="4"/>
  <c r="M6" i="4"/>
  <c r="M5" i="4"/>
  <c r="F28" i="4" l="1"/>
  <c r="E28" i="4"/>
  <c r="D28" i="4"/>
  <c r="B28" i="4"/>
  <c r="C28" i="4"/>
  <c r="F7" i="4" l="1"/>
  <c r="F9" i="4"/>
  <c r="F10" i="4"/>
  <c r="F11" i="4"/>
  <c r="F12" i="4"/>
  <c r="F13" i="4"/>
  <c r="F14" i="4"/>
  <c r="F15" i="4"/>
  <c r="F16" i="4"/>
  <c r="F17" i="4"/>
  <c r="F18" i="4"/>
  <c r="F19" i="4"/>
  <c r="F20" i="4"/>
  <c r="F21" i="4"/>
  <c r="F22" i="4"/>
  <c r="F23" i="4"/>
  <c r="F24" i="4"/>
  <c r="F25" i="4"/>
  <c r="F26" i="4"/>
  <c r="F27" i="4"/>
  <c r="F6" i="4"/>
  <c r="F8" i="4"/>
  <c r="F5" i="4"/>
  <c r="E17" i="4"/>
  <c r="E18" i="4"/>
  <c r="E19" i="4"/>
  <c r="E20" i="4"/>
  <c r="E21" i="4"/>
  <c r="E22" i="4"/>
  <c r="E23" i="4"/>
  <c r="E24" i="4"/>
  <c r="E25" i="4"/>
  <c r="E26" i="4"/>
  <c r="E27" i="4"/>
  <c r="D6" i="4"/>
  <c r="D7" i="4"/>
  <c r="D8" i="4"/>
  <c r="D9" i="4"/>
  <c r="D10" i="4"/>
  <c r="D11" i="4"/>
  <c r="D12" i="4"/>
  <c r="D13" i="4"/>
  <c r="D14" i="4"/>
  <c r="D15" i="4"/>
  <c r="D16" i="4"/>
  <c r="D17" i="4"/>
  <c r="D18" i="4"/>
  <c r="D19" i="4"/>
  <c r="D20" i="4"/>
  <c r="D21" i="4"/>
  <c r="D22" i="4"/>
  <c r="D23" i="4"/>
  <c r="D24" i="4"/>
  <c r="D25" i="4"/>
  <c r="D26" i="4"/>
  <c r="D27" i="4"/>
  <c r="D5" i="4"/>
  <c r="B6" i="4"/>
  <c r="B7" i="4"/>
  <c r="B8" i="4"/>
  <c r="B9" i="4"/>
  <c r="B10" i="4"/>
  <c r="B11" i="4"/>
  <c r="B12" i="4"/>
  <c r="B13" i="4"/>
  <c r="B14" i="4"/>
  <c r="B15" i="4"/>
  <c r="B18" i="4"/>
  <c r="B19" i="4"/>
  <c r="B20" i="4"/>
  <c r="B21" i="4"/>
  <c r="B22" i="4"/>
  <c r="B23" i="4"/>
  <c r="B24" i="4"/>
  <c r="B25" i="4"/>
  <c r="B26" i="4"/>
  <c r="B27" i="4"/>
  <c r="B5" i="4"/>
  <c r="C6" i="4"/>
  <c r="C7" i="4"/>
  <c r="C8" i="4"/>
  <c r="C9" i="4"/>
  <c r="C10" i="4"/>
  <c r="C11" i="4"/>
  <c r="C12" i="4"/>
  <c r="C13" i="4"/>
  <c r="C14" i="4"/>
  <c r="C15" i="4"/>
  <c r="C16" i="4"/>
  <c r="C17" i="4"/>
  <c r="C18" i="4"/>
  <c r="C19" i="4"/>
  <c r="C20" i="4"/>
  <c r="C21" i="4"/>
  <c r="C22" i="4"/>
  <c r="C23" i="4"/>
  <c r="C24" i="4"/>
  <c r="C25" i="4"/>
  <c r="C26" i="4"/>
  <c r="C27" i="4"/>
  <c r="C5" i="4"/>
</calcChain>
</file>

<file path=xl/sharedStrings.xml><?xml version="1.0" encoding="utf-8"?>
<sst xmlns="http://schemas.openxmlformats.org/spreadsheetml/2006/main" count="480" uniqueCount="184">
  <si>
    <t xml:space="preserve"> </t>
  </si>
  <si>
    <t>.</t>
  </si>
  <si>
    <t>..</t>
  </si>
  <si>
    <t>tilastot@kela.fi</t>
  </si>
  <si>
    <t>-</t>
  </si>
  <si>
    <t>%</t>
  </si>
  <si>
    <t>Kainuu</t>
  </si>
  <si>
    <t>Kymenlaakso</t>
  </si>
  <si>
    <t>Päijät-Häme</t>
  </si>
  <si>
    <t>Pirkanmaa</t>
  </si>
  <si>
    <t>Kanta-Häme</t>
  </si>
  <si>
    <t>Satakunta</t>
  </si>
  <si>
    <t>Varsinais-Suomi</t>
  </si>
  <si>
    <t>Uusimaa</t>
  </si>
  <si>
    <t>100-</t>
  </si>
  <si>
    <t>95-99</t>
  </si>
  <si>
    <t>90-94</t>
  </si>
  <si>
    <t>85-89</t>
  </si>
  <si>
    <t>80-84</t>
  </si>
  <si>
    <t>75-79</t>
  </si>
  <si>
    <t>70-74</t>
  </si>
  <si>
    <t>65-69</t>
  </si>
  <si>
    <t>60-64</t>
  </si>
  <si>
    <t>55-59</t>
  </si>
  <si>
    <t>50-54</t>
  </si>
  <si>
    <t>45-49</t>
  </si>
  <si>
    <t>40-44</t>
  </si>
  <si>
    <t>35-39</t>
  </si>
  <si>
    <t>30-34</t>
  </si>
  <si>
    <t>25-29</t>
  </si>
  <si>
    <t>20-24</t>
  </si>
  <si>
    <t>15-19</t>
  </si>
  <si>
    <t>10-14</t>
  </si>
  <si>
    <t>5-9</t>
  </si>
  <si>
    <t>0-4</t>
  </si>
  <si>
    <t>ICD10</t>
  </si>
  <si>
    <t>E00-E90</t>
  </si>
  <si>
    <t>IV</t>
  </si>
  <si>
    <t>F00-F99</t>
  </si>
  <si>
    <t>V</t>
  </si>
  <si>
    <t>J00-J99</t>
  </si>
  <si>
    <t>X</t>
  </si>
  <si>
    <t>K00-K93</t>
  </si>
  <si>
    <t>XI</t>
  </si>
  <si>
    <t>Q00-Q99</t>
  </si>
  <si>
    <t>XVII</t>
  </si>
  <si>
    <t>Kaikki</t>
  </si>
  <si>
    <t>I A00-B99 Tartunta- ja loistauteja</t>
  </si>
  <si>
    <t>II C00-D48 Kasvaimet</t>
  </si>
  <si>
    <t>III D50-D99 Veren ja vertamuod. elinten sairaudet</t>
  </si>
  <si>
    <t>IV E00-E99 Umpieritys-, ravitsemus- ja aineenvaihd</t>
  </si>
  <si>
    <t>V F00-F99 Mielenterveyden ja käyttäytymisen häiriö</t>
  </si>
  <si>
    <t>VI G00-G99 Hermoston sairaudet</t>
  </si>
  <si>
    <t>VII H00-H59 Silmän ja sen apuelinten sairaudet</t>
  </si>
  <si>
    <t>VIII H60-H99 Korvan ja kartiolisäkkeen sairaudet</t>
  </si>
  <si>
    <t>IX I00-I99 Verenkiertoelinten sairaudet</t>
  </si>
  <si>
    <t>X J00-J99 Hengityselinten sairaudet</t>
  </si>
  <si>
    <t>XI K00-K99 Ruoansulatuselinten sairaudet</t>
  </si>
  <si>
    <t>XII L00-L99 Ihon ja ihonalaiskudoksen sairaudet</t>
  </si>
  <si>
    <t>XIII M00-M99 Tuki- ja liikuntael. sekä sidekudokse</t>
  </si>
  <si>
    <t>XIV N00-N99 Virtsa- ja sukupuolielinten sairaudet</t>
  </si>
  <si>
    <t>XVII Q00-Q99 Synnynn. epämuod. ja kromosomipoikkea</t>
  </si>
  <si>
    <t>XIX S00-T99 Vammat, myrkytykset ja muut ulk. syide</t>
  </si>
  <si>
    <t>Muut pääryhmät (XV,XVI,XVIII,XX,XXI,XXII)</t>
  </si>
  <si>
    <t>Tieto puuttuu</t>
  </si>
  <si>
    <t>C00-D48</t>
  </si>
  <si>
    <t>II</t>
  </si>
  <si>
    <t>G00-G99</t>
  </si>
  <si>
    <t>VI</t>
  </si>
  <si>
    <t>I00-I99</t>
  </si>
  <si>
    <t>IX</t>
  </si>
  <si>
    <t>M00-M99</t>
  </si>
  <si>
    <t>XIII</t>
  </si>
  <si>
    <t xml:space="preserve">   </t>
  </si>
  <si>
    <t>11.4</t>
  </si>
  <si>
    <t>11.5</t>
  </si>
  <si>
    <t>11.6</t>
  </si>
  <si>
    <t>11.3</t>
  </si>
  <si>
    <t>11.11</t>
  </si>
  <si>
    <t>11.12</t>
  </si>
  <si>
    <t>11.13</t>
  </si>
  <si>
    <t>11.14</t>
  </si>
  <si>
    <t>11.15</t>
  </si>
  <si>
    <t>11.16</t>
  </si>
  <si>
    <t>11.17</t>
  </si>
  <si>
    <t>11.10</t>
  </si>
  <si>
    <t>11.9</t>
  </si>
  <si>
    <t>11.8</t>
  </si>
  <si>
    <t>11.7</t>
  </si>
  <si>
    <t>11.1</t>
  </si>
  <si>
    <t>11.2</t>
  </si>
  <si>
    <t/>
  </si>
  <si>
    <t>Year</t>
  </si>
  <si>
    <t>Number</t>
  </si>
  <si>
    <t>Disability allowance for under-16s</t>
  </si>
  <si>
    <t>Disability allowance for 16s and over</t>
  </si>
  <si>
    <t>Pensioners´care allowance</t>
  </si>
  <si>
    <t>Dietary grant</t>
  </si>
  <si>
    <t>N.B. Dietary grant can be paid at the same time with pensioners´care allowance or disability allowance for 16s and over.</t>
  </si>
  <si>
    <r>
      <rPr>
        <vertAlign val="superscript"/>
        <sz val="8"/>
        <rFont val="Arial"/>
        <family val="2"/>
      </rPr>
      <t>1)</t>
    </r>
    <r>
      <rPr>
        <sz val="8"/>
        <rFont val="Arial"/>
        <family val="2"/>
      </rPr>
      <t xml:space="preserve"> Starting from the beginning of 2008, the statistics reflect the total number of disability benefit recipients, with each recipient represented only once, even though dietary grant can be paid at the same time as disability allowance for 16s and over or pensioners' care allowance.</t>
    </r>
  </si>
  <si>
    <t>Inflation factors</t>
  </si>
  <si>
    <t>(Average for the year)</t>
  </si>
  <si>
    <t>(At year-end)</t>
  </si>
  <si>
    <t>Factor</t>
  </si>
  <si>
    <t>Total</t>
  </si>
  <si>
    <t>Million euros</t>
  </si>
  <si>
    <t>Euros (at nominal value)</t>
  </si>
  <si>
    <t>Year*</t>
  </si>
  <si>
    <t>Endocrine, nutritional and metabolic diseases</t>
  </si>
  <si>
    <t>Mental and behavioural disorders</t>
  </si>
  <si>
    <t>Diseases of the respiratory system</t>
  </si>
  <si>
    <t>Diseases of the digestive system</t>
  </si>
  <si>
    <t>Congenital malformations, deformations and chromosomal abnormalities</t>
  </si>
  <si>
    <t>Other diseases</t>
  </si>
  <si>
    <t>Neoplasms</t>
  </si>
  <si>
    <t>Diseases of the nervous system</t>
  </si>
  <si>
    <t>Diseases of the ear and mastoid process</t>
  </si>
  <si>
    <t>Diseases of the musculoskeletal system and connective tissue</t>
  </si>
  <si>
    <t>Diseases of the circulatory system</t>
  </si>
  <si>
    <t xml:space="preserve">Diseases of the musculoskeletal system and connective tissue </t>
  </si>
  <si>
    <t>EUR/month</t>
  </si>
  <si>
    <t>Basic rate</t>
  </si>
  <si>
    <t>Middle rate</t>
  </si>
  <si>
    <t>Highest rate</t>
  </si>
  <si>
    <t>Data not available</t>
  </si>
  <si>
    <t>Grandfathered benefit</t>
  </si>
  <si>
    <t>Type of recipient</t>
  </si>
  <si>
    <t>Hearing impaired</t>
  </si>
  <si>
    <t>Speech impaired</t>
  </si>
  <si>
    <t>Hearing and vision impaired</t>
  </si>
  <si>
    <t>Whole country</t>
  </si>
  <si>
    <t>South Karelia</t>
  </si>
  <si>
    <t>South Savo</t>
  </si>
  <si>
    <t>North Savo</t>
  </si>
  <si>
    <t>North Karelia</t>
  </si>
  <si>
    <t>Central Finland</t>
  </si>
  <si>
    <t>South Ostrobothnia</t>
  </si>
  <si>
    <t>Ostrobothnia</t>
  </si>
  <si>
    <t>Central Ostrobothnia</t>
  </si>
  <si>
    <t>North Ostrobothnia</t>
  </si>
  <si>
    <t>Lapland</t>
  </si>
  <si>
    <t>Åland</t>
  </si>
  <si>
    <t>Further information:</t>
  </si>
  <si>
    <t>Chart</t>
  </si>
  <si>
    <t>Data</t>
  </si>
  <si>
    <r>
      <rPr>
        <sz val="10"/>
        <rFont val="Arial"/>
        <family val="2"/>
      </rPr>
      <t>Insured population</t>
    </r>
  </si>
  <si>
    <r>
      <rPr>
        <sz val="10"/>
        <rFont val="Arial"/>
        <family val="2"/>
      </rPr>
      <t>0 to 15-year-olds</t>
    </r>
  </si>
  <si>
    <r>
      <rPr>
        <sz val="10"/>
        <rFont val="Arial"/>
        <family val="2"/>
      </rPr>
      <t>16 to 64-year-olds</t>
    </r>
  </si>
  <si>
    <r>
      <rPr>
        <sz val="10"/>
        <rFont val="Arial"/>
        <family val="2"/>
      </rPr>
      <t>Over 16-year-olds</t>
    </r>
  </si>
  <si>
    <r>
      <rPr>
        <sz val="10"/>
        <rFont val="Arial"/>
        <family val="2"/>
      </rPr>
      <t>Benefit level</t>
    </r>
  </si>
  <si>
    <r>
      <rPr>
        <sz val="10"/>
        <rFont val="Arial"/>
        <family val="2"/>
      </rPr>
      <t>Age
group</t>
    </r>
  </si>
  <si>
    <r>
      <rPr>
        <sz val="10"/>
        <rFont val="Arial"/>
        <family val="2"/>
      </rPr>
      <t>Main disease category</t>
    </r>
  </si>
  <si>
    <t>All diseases</t>
  </si>
  <si>
    <t>Main disease category</t>
  </si>
  <si>
    <t>Tumours</t>
  </si>
  <si>
    <t>Age group</t>
  </si>
  <si>
    <t>Men</t>
  </si>
  <si>
    <t>Women</t>
  </si>
  <si>
    <t>Benefit category</t>
  </si>
  <si>
    <t>Fixed-term</t>
  </si>
  <si>
    <t>Until further notice</t>
  </si>
  <si>
    <t>Disability allowance for persons aged 16 years or over</t>
  </si>
  <si>
    <t>Disability allowance for persons under age 16</t>
  </si>
  <si>
    <t>Care allowance for pensioners</t>
  </si>
  <si>
    <r>
      <rPr>
        <sz val="10"/>
        <rFont val="Arial"/>
        <family val="2"/>
      </rPr>
      <t>Region</t>
    </r>
  </si>
  <si>
    <r>
      <rPr>
        <sz val="8"/>
        <rFont val="Arial"/>
        <family val="2"/>
      </rPr>
      <t>* At year-end.</t>
    </r>
  </si>
  <si>
    <t>* At year-end.</t>
  </si>
  <si>
    <t>* At year end</t>
  </si>
  <si>
    <t>Disability allowance for persons under the age of 16</t>
  </si>
  <si>
    <t>disability allowance for persons aged 16 years or over</t>
  </si>
  <si>
    <t>Kela’s disability benefits</t>
  </si>
  <si>
    <r>
      <t xml:space="preserve">Total </t>
    </r>
    <r>
      <rPr>
        <vertAlign val="superscript"/>
        <sz val="10"/>
        <rFont val="Arial"/>
      </rPr>
      <t>1)</t>
    </r>
  </si>
  <si>
    <t>Share of population receiving disability benefits by region at year end 2022</t>
  </si>
  <si>
    <t>Recipients of disability allowance for persons under 16 by level of benefit at year end 2022</t>
  </si>
  <si>
    <t>Recipients of disability allowance for persons under 16 and aged 16 and over by age group at year end 2022</t>
  </si>
  <si>
    <t>New awards of disability allowance for persons under 16 by diagnostic category, 2022</t>
  </si>
  <si>
    <t>Recipients of disability allowance for persons aged 16 and over by level of benefit, 2022</t>
  </si>
  <si>
    <t>New awards of disability allowance for persons aged 16 and over by diagnostic category, 2022</t>
  </si>
  <si>
    <t>Recipients of care allowance for pensioners by level of benefit, 2022</t>
  </si>
  <si>
    <t>Recipients of care allowance for pensioners by age group, 2022</t>
  </si>
  <si>
    <t>New awards of care allowance for pensioners by diagnostic category, 2022</t>
  </si>
  <si>
    <t>Disability benefits and share of fixed-term benefits at year end 2022</t>
  </si>
  <si>
    <t>Persons entitled to interpreting services for the disabled by type of recipient at year end 2022</t>
  </si>
  <si>
    <t>Statistical Information Service 13.2.2023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</si>
</sst>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
    <numFmt numFmtId="168" formatCode="00"/>
    <numFmt numFmtId="169" formatCode="#,##0;#,##0"/>
    <numFmt numFmtId="170" formatCode="0;0"/>
    <numFmt numFmtId="171" formatCode="#,##0;\-#,##0;#,##0;@&quot;-&quot;"/>
  </numFmts>
  <fonts count="23" x14ac:knownFonts="1">
    <font>
      <sz val="10"/>
      <name val="Arial"/>
    </font>
    <font>
      <sz val="9"/>
      <name val="Arial"/>
      <family val="2"/>
    </font>
    <font>
      <sz val="10"/>
      <name val="Arial"/>
      <family val="2"/>
    </font>
    <font>
      <sz val="12"/>
      <name val="Arial"/>
      <family val="2"/>
    </font>
    <font>
      <sz val="14"/>
      <name val="Arial"/>
      <family val="2"/>
    </font>
    <font>
      <b/>
      <sz val="10"/>
      <name val="Arial"/>
      <family val="2"/>
    </font>
    <font>
      <b/>
      <sz val="14"/>
      <name val="Arial"/>
      <family val="2"/>
    </font>
    <font>
      <sz val="12"/>
      <color indexed="10"/>
      <name val="Arial"/>
      <family val="2"/>
    </font>
    <font>
      <b/>
      <u/>
      <sz val="12"/>
      <color indexed="18"/>
      <name val="Arial"/>
      <family val="2"/>
    </font>
    <font>
      <sz val="10"/>
      <color rgb="FF000000"/>
      <name val="Arial"/>
      <family val="2"/>
    </font>
    <font>
      <b/>
      <sz val="10"/>
      <color rgb="FF000000"/>
      <name val="Arial"/>
      <family val="2"/>
    </font>
    <font>
      <sz val="8"/>
      <name val="Arial"/>
      <family val="2"/>
    </font>
    <font>
      <u/>
      <sz val="14"/>
      <color indexed="18"/>
      <name val="Arial"/>
      <family val="2"/>
    </font>
    <font>
      <vertAlign val="superscript"/>
      <sz val="8"/>
      <name val="Arial"/>
      <family val="2"/>
    </font>
    <font>
      <sz val="10"/>
      <name val="Helvetica"/>
    </font>
    <font>
      <u/>
      <sz val="10"/>
      <color indexed="12"/>
      <name val="Helvetica"/>
      <family val="2"/>
    </font>
    <font>
      <sz val="10"/>
      <color theme="1"/>
      <name val="Tahoma"/>
      <family val="2"/>
    </font>
    <font>
      <u/>
      <sz val="10"/>
      <name val="Arial"/>
      <family val="2"/>
    </font>
    <font>
      <sz val="12"/>
      <color indexed="18"/>
      <name val="Arial"/>
      <family val="2"/>
    </font>
    <font>
      <sz val="10"/>
      <color theme="0"/>
      <name val="Arial"/>
      <family val="2"/>
    </font>
    <font>
      <sz val="8"/>
      <color rgb="FF000000"/>
      <name val="Arial"/>
      <family val="2"/>
    </font>
    <font>
      <b/>
      <sz val="9"/>
      <name val="Arial"/>
      <family val="2"/>
    </font>
    <font>
      <vertAlign val="superscript"/>
      <sz val="10"/>
      <name val="Arial"/>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8">
    <xf numFmtId="0" fontId="0" fillId="0" borderId="0"/>
    <xf numFmtId="0" fontId="2" fillId="0" borderId="0" applyAlignment="0" applyProtection="0"/>
    <xf numFmtId="0" fontId="8" fillId="0" borderId="0" applyNumberFormat="0" applyFill="0" applyBorder="0" applyAlignment="0" applyProtection="0">
      <alignment vertical="top"/>
      <protection locked="0"/>
    </xf>
    <xf numFmtId="0" fontId="1" fillId="0" borderId="0"/>
    <xf numFmtId="0" fontId="6" fillId="0" borderId="0">
      <alignment vertical="top"/>
    </xf>
    <xf numFmtId="0" fontId="14" fillId="0" borderId="0"/>
    <xf numFmtId="0" fontId="15" fillId="0" borderId="0" applyNumberFormat="0" applyFill="0" applyBorder="0" applyAlignment="0" applyProtection="0">
      <alignment vertical="top"/>
      <protection locked="0"/>
    </xf>
    <xf numFmtId="0" fontId="16" fillId="0" borderId="0"/>
  </cellStyleXfs>
  <cellXfs count="235">
    <xf numFmtId="0" fontId="0" fillId="0" borderId="0" xfId="0"/>
    <xf numFmtId="166" fontId="1" fillId="0" borderId="0" xfId="0" applyNumberFormat="1" applyFont="1" applyBorder="1"/>
    <xf numFmtId="166" fontId="1" fillId="0" borderId="0" xfId="0" applyNumberFormat="1" applyFont="1" applyAlignment="1">
      <alignment horizontal="right"/>
    </xf>
    <xf numFmtId="0" fontId="3" fillId="0" borderId="0" xfId="0" applyFont="1" applyAlignment="1"/>
    <xf numFmtId="0" fontId="3" fillId="0" borderId="0" xfId="0" applyFont="1"/>
    <xf numFmtId="0" fontId="3" fillId="0" borderId="0" xfId="0" applyFont="1" applyAlignment="1">
      <alignment vertical="top"/>
    </xf>
    <xf numFmtId="0" fontId="4" fillId="0" borderId="0" xfId="0" applyFont="1"/>
    <xf numFmtId="0" fontId="2" fillId="0" borderId="0" xfId="0" applyFont="1"/>
    <xf numFmtId="0" fontId="2" fillId="0" borderId="0" xfId="0" applyFont="1" applyFill="1"/>
    <xf numFmtId="0" fontId="5" fillId="0" borderId="0" xfId="0" quotePrefix="1" applyFont="1" applyAlignment="1">
      <alignment horizontal="left"/>
    </xf>
    <xf numFmtId="0" fontId="2" fillId="0" borderId="0" xfId="0" applyFont="1" applyAlignment="1">
      <alignment horizontal="right"/>
    </xf>
    <xf numFmtId="166" fontId="2" fillId="0" borderId="0" xfId="0" applyNumberFormat="1" applyFont="1"/>
    <xf numFmtId="0" fontId="4" fillId="0" borderId="0" xfId="0" quotePrefix="1" applyFont="1" applyAlignment="1" applyProtection="1">
      <alignment horizontal="left"/>
      <protection locked="0"/>
    </xf>
    <xf numFmtId="0" fontId="2" fillId="0" borderId="0" xfId="0" applyFont="1" applyProtection="1">
      <protection locked="0"/>
    </xf>
    <xf numFmtId="0" fontId="6" fillId="0" borderId="0" xfId="4" applyBorder="1">
      <alignment vertical="top"/>
    </xf>
    <xf numFmtId="0" fontId="3" fillId="0" borderId="0" xfId="0" applyFont="1" applyBorder="1"/>
    <xf numFmtId="0" fontId="7" fillId="0" borderId="0" xfId="0" applyFont="1" applyBorder="1"/>
    <xf numFmtId="0" fontId="3" fillId="0" borderId="0" xfId="0" applyFont="1" applyBorder="1" applyAlignment="1"/>
    <xf numFmtId="0" fontId="3" fillId="0" borderId="0" xfId="0" applyFont="1" applyBorder="1" applyAlignment="1">
      <alignment vertical="top"/>
    </xf>
    <xf numFmtId="0" fontId="1" fillId="0" borderId="0" xfId="3"/>
    <xf numFmtId="0" fontId="3" fillId="0" borderId="0" xfId="0" applyNumberFormat="1" applyFont="1" applyAlignment="1"/>
    <xf numFmtId="0" fontId="6" fillId="0" borderId="0" xfId="0" applyNumberFormat="1" applyFont="1" applyAlignment="1">
      <alignment vertical="top"/>
    </xf>
    <xf numFmtId="0" fontId="6" fillId="0" borderId="0" xfId="4" applyNumberFormat="1" applyBorder="1" applyAlignment="1">
      <alignment vertical="top"/>
    </xf>
    <xf numFmtId="166" fontId="2" fillId="0" borderId="0" xfId="0" applyNumberFormat="1" applyFont="1" applyFill="1"/>
    <xf numFmtId="0" fontId="5" fillId="0" borderId="0" xfId="0" applyFont="1" applyAlignment="1">
      <alignment horizontal="center"/>
    </xf>
    <xf numFmtId="49" fontId="3" fillId="0" borderId="0" xfId="0" applyNumberFormat="1" applyFont="1" applyAlignment="1"/>
    <xf numFmtId="0" fontId="4" fillId="0" borderId="0" xfId="0" applyFont="1" applyProtection="1">
      <protection locked="0"/>
    </xf>
    <xf numFmtId="0" fontId="4" fillId="0" borderId="0" xfId="0" applyFont="1" applyFill="1" applyProtection="1">
      <protection locked="0"/>
    </xf>
    <xf numFmtId="0" fontId="2" fillId="0" borderId="0" xfId="0" applyFont="1" applyBorder="1"/>
    <xf numFmtId="0" fontId="9" fillId="0" borderId="0" xfId="0" applyFont="1" applyBorder="1" applyAlignment="1">
      <alignment vertical="top"/>
    </xf>
    <xf numFmtId="0" fontId="10" fillId="0" borderId="0" xfId="0" applyFont="1" applyBorder="1" applyAlignment="1">
      <alignment horizontal="right" vertical="top"/>
    </xf>
    <xf numFmtId="3" fontId="9" fillId="0" borderId="0" xfId="0" applyNumberFormat="1" applyFont="1" applyBorder="1" applyAlignment="1">
      <alignment horizontal="right" vertical="top"/>
    </xf>
    <xf numFmtId="0" fontId="9" fillId="0" borderId="0" xfId="0" applyFont="1" applyBorder="1" applyAlignment="1">
      <alignment horizontal="right" vertical="top"/>
    </xf>
    <xf numFmtId="3" fontId="2" fillId="0" borderId="0" xfId="0" applyNumberFormat="1" applyFont="1" applyBorder="1"/>
    <xf numFmtId="0" fontId="5" fillId="0" borderId="0" xfId="0" quotePrefix="1" applyFont="1" applyAlignment="1">
      <alignment horizontal="center"/>
    </xf>
    <xf numFmtId="0" fontId="2" fillId="0" borderId="0" xfId="0" applyFont="1" applyFill="1" applyProtection="1">
      <protection locked="0"/>
    </xf>
    <xf numFmtId="164" fontId="2" fillId="0" borderId="0" xfId="0" applyNumberFormat="1" applyFont="1" applyAlignment="1">
      <alignment horizontal="right"/>
    </xf>
    <xf numFmtId="165" fontId="2" fillId="0" borderId="0" xfId="0" applyNumberFormat="1" applyFont="1"/>
    <xf numFmtId="165" fontId="2" fillId="0" borderId="0" xfId="0" applyNumberFormat="1" applyFont="1" applyFill="1"/>
    <xf numFmtId="0" fontId="11" fillId="0" borderId="0" xfId="0" applyFont="1"/>
    <xf numFmtId="0" fontId="2" fillId="0" borderId="2" xfId="0" applyFont="1" applyBorder="1" applyProtection="1">
      <protection locked="0"/>
    </xf>
    <xf numFmtId="0" fontId="2" fillId="0" borderId="2" xfId="0" applyFont="1" applyBorder="1" applyAlignment="1" applyProtection="1">
      <alignment horizontal="right"/>
      <protection locked="0"/>
    </xf>
    <xf numFmtId="0" fontId="2" fillId="0" borderId="2" xfId="0" quotePrefix="1" applyFont="1" applyBorder="1" applyAlignment="1" applyProtection="1">
      <alignment horizontal="left"/>
      <protection locked="0"/>
    </xf>
    <xf numFmtId="0" fontId="2" fillId="0" borderId="2" xfId="0" applyFont="1" applyFill="1" applyBorder="1" applyAlignment="1" applyProtection="1">
      <protection locked="0"/>
    </xf>
    <xf numFmtId="0" fontId="2" fillId="0" borderId="2" xfId="0" applyFont="1" applyBorder="1" applyAlignment="1" applyProtection="1">
      <protection locked="0"/>
    </xf>
    <xf numFmtId="0" fontId="2" fillId="0" borderId="3"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indent="1"/>
    </xf>
    <xf numFmtId="0" fontId="12" fillId="0" borderId="0" xfId="2" applyFont="1" applyAlignment="1" applyProtection="1">
      <protection locked="0"/>
    </xf>
    <xf numFmtId="167" fontId="9" fillId="0" borderId="0" xfId="0" applyNumberFormat="1" applyFont="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0" fontId="11" fillId="0" borderId="0" xfId="0" quotePrefix="1" applyFont="1" applyProtection="1">
      <protection locked="0"/>
    </xf>
    <xf numFmtId="3" fontId="2" fillId="0" borderId="0" xfId="0" applyNumberFormat="1" applyFont="1"/>
    <xf numFmtId="3" fontId="2" fillId="0" borderId="0" xfId="0" applyNumberFormat="1" applyFont="1" applyAlignment="1">
      <alignment horizontal="right"/>
    </xf>
    <xf numFmtId="0" fontId="11" fillId="0" borderId="0" xfId="0" applyFont="1" applyAlignment="1">
      <alignment horizontal="left"/>
    </xf>
    <xf numFmtId="3" fontId="11" fillId="0" borderId="0" xfId="0" applyNumberFormat="1" applyFont="1"/>
    <xf numFmtId="0" fontId="2" fillId="0" borderId="3" xfId="0" applyFont="1" applyBorder="1" applyAlignment="1">
      <alignment horizontal="left" vertical="top" wrapText="1" indent="1"/>
    </xf>
    <xf numFmtId="0" fontId="2" fillId="0" borderId="0" xfId="0" applyFont="1" applyAlignment="1">
      <alignment horizontal="left" vertical="top" indent="1"/>
    </xf>
    <xf numFmtId="0" fontId="4" fillId="0" borderId="0" xfId="0" quotePrefix="1" applyFont="1"/>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horizontal="left"/>
    </xf>
    <xf numFmtId="0" fontId="2" fillId="0" borderId="2" xfId="0" applyFont="1" applyBorder="1" applyAlignment="1" applyProtection="1">
      <alignment horizontal="left"/>
      <protection locked="0"/>
    </xf>
    <xf numFmtId="3" fontId="2" fillId="0" borderId="0" xfId="0" applyNumberFormat="1" applyFont="1" applyAlignment="1">
      <alignment horizontal="right" indent="1"/>
    </xf>
    <xf numFmtId="3" fontId="2" fillId="0" borderId="0" xfId="0" applyNumberFormat="1" applyFont="1" applyAlignment="1">
      <alignment horizontal="right" indent="2"/>
    </xf>
    <xf numFmtId="3" fontId="2" fillId="0" borderId="0" xfId="0" applyNumberFormat="1" applyFont="1" applyAlignment="1">
      <alignment horizontal="right" indent="3"/>
    </xf>
    <xf numFmtId="3" fontId="2" fillId="0" borderId="0" xfId="0" applyNumberFormat="1" applyFont="1" applyAlignment="1">
      <alignment horizontal="right" indent="4"/>
    </xf>
    <xf numFmtId="3" fontId="2" fillId="0" borderId="0" xfId="0" applyNumberFormat="1" applyFont="1" applyAlignment="1">
      <alignment horizontal="right" indent="5"/>
    </xf>
    <xf numFmtId="164" fontId="2" fillId="0" borderId="0" xfId="0" applyNumberFormat="1" applyFont="1" applyAlignment="1">
      <alignment horizontal="right" indent="2"/>
    </xf>
    <xf numFmtId="164" fontId="2" fillId="0" borderId="0" xfId="0" applyNumberFormat="1" applyFont="1" applyAlignment="1">
      <alignment horizontal="right" indent="4"/>
    </xf>
    <xf numFmtId="0" fontId="3" fillId="0" borderId="0" xfId="0" applyNumberFormat="1" applyFont="1" applyAlignment="1">
      <alignment horizontal="right"/>
    </xf>
    <xf numFmtId="0" fontId="3" fillId="0" borderId="0" xfId="0" quotePrefix="1" applyFont="1" applyAlignment="1">
      <alignment horizontal="left"/>
    </xf>
    <xf numFmtId="49" fontId="3" fillId="0" borderId="0" xfId="0" applyNumberFormat="1" applyFont="1" applyBorder="1" applyAlignment="1">
      <alignment horizontal="right" vertical="top"/>
    </xf>
    <xf numFmtId="164" fontId="2" fillId="0" borderId="0" xfId="0" applyNumberFormat="1" applyFont="1" applyAlignment="1">
      <alignment horizontal="right" indent="3"/>
    </xf>
    <xf numFmtId="0" fontId="2" fillId="0" borderId="0" xfId="5" applyFont="1"/>
    <xf numFmtId="0" fontId="2" fillId="0" borderId="0" xfId="5" applyFont="1" applyAlignment="1">
      <alignment horizontal="left"/>
    </xf>
    <xf numFmtId="3" fontId="9" fillId="0" borderId="0" xfId="0" applyNumberFormat="1" applyFont="1" applyBorder="1" applyAlignment="1">
      <alignment vertical="top"/>
    </xf>
    <xf numFmtId="165" fontId="2" fillId="0" borderId="1" xfId="5" applyNumberFormat="1" applyFont="1" applyBorder="1" applyAlignment="1">
      <alignment horizontal="left" vertical="top" wrapText="1" indent="1"/>
    </xf>
    <xf numFmtId="165" fontId="2" fillId="0" borderId="1" xfId="5" applyNumberFormat="1" applyFont="1" applyBorder="1" applyAlignment="1">
      <alignment horizontal="left" vertical="top" wrapText="1"/>
    </xf>
    <xf numFmtId="0" fontId="5" fillId="0" borderId="0" xfId="5" applyFont="1"/>
    <xf numFmtId="0" fontId="2" fillId="0" borderId="0" xfId="5" applyFont="1" applyAlignment="1">
      <alignment vertical="top"/>
    </xf>
    <xf numFmtId="0" fontId="2" fillId="0" borderId="2" xfId="5" applyFont="1" applyBorder="1" applyAlignment="1">
      <alignment vertical="top"/>
    </xf>
    <xf numFmtId="0" fontId="2" fillId="0" borderId="3" xfId="5" applyFont="1" applyBorder="1" applyAlignment="1">
      <alignment vertical="top" wrapText="1"/>
    </xf>
    <xf numFmtId="0" fontId="4" fillId="0" borderId="0" xfId="0" quotePrefix="1" applyFont="1" applyAlignment="1">
      <alignment horizontal="left"/>
    </xf>
    <xf numFmtId="0" fontId="11" fillId="0" borderId="0" xfId="5" applyFont="1"/>
    <xf numFmtId="0" fontId="2" fillId="0" borderId="0" xfId="5" applyFont="1" applyBorder="1"/>
    <xf numFmtId="165" fontId="2" fillId="0" borderId="0" xfId="5" applyNumberFormat="1" applyFont="1"/>
    <xf numFmtId="0" fontId="2" fillId="0" borderId="1" xfId="5" applyFont="1" applyBorder="1" applyAlignment="1">
      <alignment vertical="top" wrapText="1"/>
    </xf>
    <xf numFmtId="0" fontId="2" fillId="0" borderId="3" xfId="5" applyFont="1" applyBorder="1" applyAlignment="1">
      <alignment vertical="top"/>
    </xf>
    <xf numFmtId="0" fontId="2" fillId="0" borderId="1" xfId="5" applyFont="1" applyBorder="1" applyAlignment="1">
      <alignment horizontal="left" vertical="top" wrapText="1" indent="1"/>
    </xf>
    <xf numFmtId="0" fontId="2" fillId="0" borderId="0" xfId="5" quotePrefix="1" applyFont="1" applyAlignment="1">
      <alignment horizontal="left"/>
    </xf>
    <xf numFmtId="2" fontId="2" fillId="0" borderId="0" xfId="5" applyNumberFormat="1" applyFont="1"/>
    <xf numFmtId="1" fontId="2" fillId="0" borderId="0" xfId="5" applyNumberFormat="1" applyFont="1" applyBorder="1"/>
    <xf numFmtId="0" fontId="2" fillId="0" borderId="0" xfId="5" applyFont="1" applyFill="1" applyBorder="1"/>
    <xf numFmtId="1" fontId="2" fillId="0" borderId="0" xfId="5" applyNumberFormat="1" applyFont="1"/>
    <xf numFmtId="0" fontId="2" fillId="0" borderId="0" xfId="5" applyFont="1" applyFill="1" applyBorder="1" applyAlignment="1">
      <alignment wrapText="1"/>
    </xf>
    <xf numFmtId="167" fontId="2" fillId="0" borderId="0" xfId="5" applyNumberFormat="1" applyFont="1" applyFill="1" applyBorder="1" applyAlignment="1">
      <alignment horizontal="right" wrapText="1"/>
    </xf>
    <xf numFmtId="1" fontId="2" fillId="0" borderId="0" xfId="5" applyNumberFormat="1" applyFont="1" applyFill="1" applyBorder="1"/>
    <xf numFmtId="1" fontId="2" fillId="0" borderId="0" xfId="5" applyNumberFormat="1" applyFont="1" applyFill="1" applyBorder="1" applyAlignment="1">
      <alignment horizontal="left"/>
    </xf>
    <xf numFmtId="1" fontId="2" fillId="0" borderId="0" xfId="5" quotePrefix="1" applyNumberFormat="1" applyFont="1" applyFill="1" applyBorder="1"/>
    <xf numFmtId="169" fontId="2" fillId="0" borderId="0" xfId="5" applyNumberFormat="1" applyFont="1" applyFill="1" applyBorder="1"/>
    <xf numFmtId="3" fontId="2" fillId="0" borderId="0" xfId="5" applyNumberFormat="1" applyFont="1" applyFill="1" applyBorder="1"/>
    <xf numFmtId="0" fontId="2" fillId="0" borderId="0" xfId="5" quotePrefix="1" applyFont="1" applyFill="1" applyBorder="1" applyAlignment="1">
      <alignment horizontal="left"/>
    </xf>
    <xf numFmtId="0" fontId="2" fillId="0" borderId="0" xfId="5" applyFont="1" applyAlignment="1"/>
    <xf numFmtId="167" fontId="2" fillId="0" borderId="0" xfId="5" applyNumberFormat="1" applyFont="1"/>
    <xf numFmtId="165" fontId="2" fillId="0" borderId="0" xfId="5" applyNumberFormat="1" applyFont="1" applyFill="1" applyBorder="1"/>
    <xf numFmtId="0" fontId="2" fillId="0" borderId="0" xfId="5" applyFont="1" applyFill="1" applyBorder="1" applyAlignment="1"/>
    <xf numFmtId="0" fontId="2" fillId="0" borderId="0" xfId="5" applyFont="1" applyFill="1" applyBorder="1" applyAlignment="1">
      <alignment horizontal="left"/>
    </xf>
    <xf numFmtId="165" fontId="2" fillId="0" borderId="0" xfId="5" applyNumberFormat="1" applyFont="1" applyFill="1" applyBorder="1" applyAlignment="1">
      <alignment horizontal="left"/>
    </xf>
    <xf numFmtId="170" fontId="2" fillId="0" borderId="0" xfId="5" applyNumberFormat="1" applyFont="1" applyFill="1" applyBorder="1"/>
    <xf numFmtId="0" fontId="2" fillId="0" borderId="0" xfId="5" applyFont="1" applyFill="1" applyBorder="1" applyAlignment="1">
      <alignment vertical="center"/>
    </xf>
    <xf numFmtId="167" fontId="2" fillId="0" borderId="0" xfId="5" applyNumberFormat="1" applyFont="1" applyFill="1" applyBorder="1"/>
    <xf numFmtId="0" fontId="4" fillId="0" borderId="0" xfId="5" applyFont="1" applyAlignment="1">
      <alignment horizontal="left"/>
    </xf>
    <xf numFmtId="0" fontId="4" fillId="0" borderId="0" xfId="5" applyFont="1"/>
    <xf numFmtId="0" fontId="4" fillId="0" borderId="0" xfId="5" applyFont="1" applyFill="1" applyBorder="1"/>
    <xf numFmtId="165" fontId="4" fillId="0" borderId="0" xfId="5" applyNumberFormat="1" applyFont="1"/>
    <xf numFmtId="165" fontId="4" fillId="0" borderId="0" xfId="5" applyNumberFormat="1" applyFont="1" applyFill="1" applyBorder="1"/>
    <xf numFmtId="0" fontId="4" fillId="0" borderId="0" xfId="5" applyFont="1" applyFill="1" applyBorder="1" applyAlignment="1">
      <alignment horizontal="left"/>
    </xf>
    <xf numFmtId="0" fontId="2" fillId="0" borderId="0" xfId="5" applyFont="1" applyAlignment="1">
      <alignment wrapText="1"/>
    </xf>
    <xf numFmtId="167" fontId="2" fillId="0" borderId="0" xfId="5" applyNumberFormat="1" applyFont="1" applyAlignment="1">
      <alignment horizontal="right" wrapText="1"/>
    </xf>
    <xf numFmtId="0" fontId="17" fillId="0" borderId="0" xfId="6" applyFont="1" applyAlignment="1" applyProtection="1"/>
    <xf numFmtId="0" fontId="2" fillId="0" borderId="0" xfId="5" applyFont="1" applyFill="1" applyBorder="1" applyAlignment="1">
      <alignment vertical="top"/>
    </xf>
    <xf numFmtId="0" fontId="2" fillId="0" borderId="0" xfId="5" applyFont="1" applyFill="1" applyBorder="1" applyAlignment="1">
      <alignment vertical="top"/>
    </xf>
    <xf numFmtId="3" fontId="2" fillId="0" borderId="0" xfId="5" applyNumberFormat="1" applyFont="1" applyFill="1" applyBorder="1" applyAlignment="1">
      <alignment horizontal="right" vertical="top"/>
    </xf>
    <xf numFmtId="0" fontId="2" fillId="0" borderId="0" xfId="5" applyFont="1" applyAlignment="1">
      <alignment horizontal="right" wrapText="1"/>
    </xf>
    <xf numFmtId="0" fontId="4" fillId="0" borderId="0" xfId="5" applyFont="1" applyFill="1" applyBorder="1" applyAlignment="1">
      <alignment vertical="top"/>
    </xf>
    <xf numFmtId="16" fontId="4" fillId="0" borderId="0" xfId="0" quotePrefix="1" applyNumberFormat="1" applyFont="1" applyAlignment="1" applyProtection="1">
      <alignment horizontal="left"/>
      <protection locked="0"/>
    </xf>
    <xf numFmtId="16" fontId="4" fillId="0" borderId="0" xfId="0" quotePrefix="1" applyNumberFormat="1" applyFont="1"/>
    <xf numFmtId="1" fontId="2" fillId="0" borderId="0" xfId="5" applyNumberFormat="1" applyFont="1" applyAlignment="1">
      <alignment horizontal="right" wrapText="1"/>
    </xf>
    <xf numFmtId="1" fontId="2" fillId="0" borderId="0" xfId="5" applyNumberFormat="1" applyFont="1" applyAlignment="1">
      <alignment horizontal="right"/>
    </xf>
    <xf numFmtId="0" fontId="2" fillId="0" borderId="3" xfId="5" applyFont="1" applyBorder="1" applyAlignment="1">
      <alignment vertical="top"/>
    </xf>
    <xf numFmtId="0" fontId="2" fillId="0" borderId="2" xfId="5" applyFont="1" applyBorder="1" applyAlignment="1">
      <alignment vertical="top"/>
    </xf>
    <xf numFmtId="0" fontId="4" fillId="0" borderId="0" xfId="2" applyFont="1" applyAlignment="1" applyProtection="1"/>
    <xf numFmtId="165" fontId="2" fillId="0" borderId="0" xfId="5" applyNumberFormat="1" applyFont="1" applyAlignment="1">
      <alignment horizontal="right" indent="4"/>
    </xf>
    <xf numFmtId="165" fontId="2" fillId="0" borderId="0" xfId="5" applyNumberFormat="1" applyFont="1" applyAlignment="1">
      <alignment horizontal="right" indent="2"/>
    </xf>
    <xf numFmtId="1" fontId="11" fillId="0" borderId="0" xfId="5" applyNumberFormat="1" applyFont="1" applyAlignment="1">
      <alignment horizontal="right" wrapText="1"/>
    </xf>
    <xf numFmtId="0" fontId="4" fillId="0" borderId="0" xfId="5" quotePrefix="1" applyFont="1"/>
    <xf numFmtId="0" fontId="4" fillId="0" borderId="0" xfId="5" quotePrefix="1" applyFont="1" applyFill="1" applyBorder="1"/>
    <xf numFmtId="0" fontId="2" fillId="0" borderId="0" xfId="5" applyFont="1" applyBorder="1" applyAlignment="1"/>
    <xf numFmtId="2" fontId="2" fillId="0" borderId="0" xfId="5" applyNumberFormat="1" applyFont="1" applyAlignment="1"/>
    <xf numFmtId="3" fontId="2" fillId="0" borderId="0" xfId="5" applyNumberFormat="1" applyFont="1" applyAlignment="1">
      <alignment horizontal="right" indent="1"/>
    </xf>
    <xf numFmtId="3" fontId="2" fillId="0" borderId="0" xfId="5" applyNumberFormat="1" applyFont="1" applyAlignment="1">
      <alignment horizontal="right" indent="2"/>
    </xf>
    <xf numFmtId="1" fontId="2" fillId="0" borderId="0" xfId="5" applyNumberFormat="1" applyFont="1" applyFill="1" applyBorder="1" applyAlignment="1"/>
    <xf numFmtId="3" fontId="2" fillId="0" borderId="0" xfId="5" applyNumberFormat="1" applyFont="1" applyFill="1" applyBorder="1" applyAlignment="1">
      <alignment horizontal="right" vertical="top" indent="6"/>
    </xf>
    <xf numFmtId="3" fontId="2" fillId="0" borderId="0" xfId="5" applyNumberFormat="1" applyFont="1" applyFill="1" applyBorder="1" applyAlignment="1">
      <alignment horizontal="right" vertical="top" indent="3"/>
    </xf>
    <xf numFmtId="0" fontId="2" fillId="0" borderId="1" xfId="5" applyFont="1" applyFill="1" applyBorder="1" applyAlignment="1">
      <alignment vertical="center"/>
    </xf>
    <xf numFmtId="0" fontId="2" fillId="0" borderId="1" xfId="5" applyFont="1" applyFill="1" applyBorder="1" applyAlignment="1">
      <alignment horizontal="left" vertical="center"/>
    </xf>
    <xf numFmtId="0" fontId="2" fillId="0" borderId="1" xfId="5" applyFont="1" applyFill="1" applyBorder="1" applyAlignment="1">
      <alignment horizontal="left" vertical="center" indent="1"/>
    </xf>
    <xf numFmtId="0" fontId="2" fillId="0" borderId="0" xfId="5" applyFont="1" applyBorder="1" applyAlignment="1">
      <alignment vertical="center"/>
    </xf>
    <xf numFmtId="0" fontId="2" fillId="0" borderId="0" xfId="5" applyFont="1" applyAlignment="1">
      <alignment vertical="center"/>
    </xf>
    <xf numFmtId="165" fontId="2" fillId="0" borderId="0" xfId="5" applyNumberFormat="1" applyFont="1" applyAlignment="1">
      <alignment vertical="center"/>
    </xf>
    <xf numFmtId="0" fontId="2" fillId="0" borderId="1" xfId="5" applyFont="1" applyBorder="1" applyAlignment="1">
      <alignment vertical="center"/>
    </xf>
    <xf numFmtId="0" fontId="2" fillId="0" borderId="2" xfId="5" applyFont="1" applyBorder="1"/>
    <xf numFmtId="165" fontId="2" fillId="0" borderId="0" xfId="5" applyNumberFormat="1" applyFont="1" applyFill="1" applyBorder="1" applyAlignment="1">
      <alignment vertical="center"/>
    </xf>
    <xf numFmtId="0" fontId="2" fillId="0" borderId="1" xfId="5" applyFont="1" applyBorder="1" applyAlignment="1">
      <alignment horizontal="left" vertical="center" indent="1"/>
    </xf>
    <xf numFmtId="0" fontId="2" fillId="0" borderId="0" xfId="5" applyFont="1" applyAlignment="1">
      <alignment vertical="center" wrapText="1"/>
    </xf>
    <xf numFmtId="3" fontId="2" fillId="0" borderId="2" xfId="5" applyNumberFormat="1" applyFont="1" applyBorder="1" applyAlignment="1">
      <alignment horizontal="right" wrapText="1" indent="2"/>
    </xf>
    <xf numFmtId="3" fontId="2" fillId="0" borderId="0" xfId="5" applyNumberFormat="1" applyFont="1" applyBorder="1" applyAlignment="1">
      <alignment horizontal="right" wrapText="1" indent="2"/>
    </xf>
    <xf numFmtId="0" fontId="1" fillId="0" borderId="0" xfId="3" applyFont="1"/>
    <xf numFmtId="0" fontId="4" fillId="0" borderId="0" xfId="4" applyFont="1" applyBorder="1">
      <alignment vertical="top"/>
    </xf>
    <xf numFmtId="0" fontId="18" fillId="0" borderId="0" xfId="0" applyFont="1" applyBorder="1" applyAlignment="1">
      <alignment vertical="top"/>
    </xf>
    <xf numFmtId="16" fontId="3" fillId="0" borderId="0" xfId="0" applyNumberFormat="1" applyFont="1" applyAlignment="1">
      <alignment horizontal="right"/>
    </xf>
    <xf numFmtId="16" fontId="3" fillId="0" borderId="0" xfId="0" applyNumberFormat="1" applyFont="1" applyAlignment="1">
      <alignment horizontal="right" vertical="top"/>
    </xf>
    <xf numFmtId="0" fontId="3" fillId="0" borderId="0" xfId="0" applyNumberFormat="1" applyFont="1" applyAlignment="1">
      <alignment horizontal="right" vertical="top"/>
    </xf>
    <xf numFmtId="0" fontId="2" fillId="0" borderId="2" xfId="0" applyFont="1" applyBorder="1" applyAlignment="1">
      <alignment horizontal="left" vertical="top" wrapText="1"/>
    </xf>
    <xf numFmtId="168" fontId="2" fillId="0" borderId="0" xfId="0" applyNumberFormat="1" applyFont="1" applyAlignment="1"/>
    <xf numFmtId="3" fontId="2" fillId="0" borderId="2" xfId="0" applyNumberFormat="1" applyFont="1" applyBorder="1" applyAlignment="1"/>
    <xf numFmtId="3" fontId="2" fillId="0" borderId="0" xfId="0" applyNumberFormat="1" applyFont="1" applyBorder="1" applyAlignment="1"/>
    <xf numFmtId="0" fontId="2" fillId="0" borderId="0" xfId="5" applyFont="1" applyAlignment="1">
      <alignment horizontal="right" indent="2"/>
    </xf>
    <xf numFmtId="0" fontId="2" fillId="0" borderId="2" xfId="0" applyFont="1" applyBorder="1" applyAlignment="1">
      <alignment horizontal="left" vertical="top" wrapText="1" indent="1"/>
    </xf>
    <xf numFmtId="0" fontId="19" fillId="0" borderId="0" xfId="0" applyFont="1"/>
    <xf numFmtId="165" fontId="19" fillId="0" borderId="0" xfId="0" applyNumberFormat="1" applyFont="1"/>
    <xf numFmtId="0" fontId="2" fillId="0" borderId="2" xfId="5" applyFont="1" applyFill="1" applyBorder="1"/>
    <xf numFmtId="0" fontId="2" fillId="0" borderId="1" xfId="5" applyFont="1" applyFill="1" applyBorder="1"/>
    <xf numFmtId="3" fontId="2" fillId="0" borderId="0" xfId="5" applyNumberFormat="1" applyFont="1" applyBorder="1" applyAlignment="1">
      <alignment horizontal="right" indent="3"/>
    </xf>
    <xf numFmtId="3" fontId="2" fillId="0" borderId="0" xfId="5" applyNumberFormat="1" applyFont="1" applyFill="1" applyBorder="1" applyAlignment="1">
      <alignment horizontal="right" indent="3"/>
    </xf>
    <xf numFmtId="3" fontId="2" fillId="0" borderId="0" xfId="5" applyNumberFormat="1" applyFont="1" applyBorder="1" applyAlignment="1">
      <alignment horizontal="right" vertical="top" indent="3"/>
    </xf>
    <xf numFmtId="0" fontId="19" fillId="0" borderId="0" xfId="5" applyFont="1" applyFill="1" applyBorder="1"/>
    <xf numFmtId="1" fontId="2" fillId="0" borderId="0" xfId="5" applyNumberFormat="1" applyFont="1" applyBorder="1" applyAlignment="1"/>
    <xf numFmtId="0" fontId="2" fillId="0" borderId="0" xfId="5" applyFont="1" applyFill="1" applyBorder="1" applyAlignment="1">
      <alignment horizontal="left" indent="1"/>
    </xf>
    <xf numFmtId="0" fontId="19" fillId="0" borderId="0" xfId="5" applyFont="1"/>
    <xf numFmtId="166" fontId="0" fillId="0" borderId="0" xfId="0" applyNumberFormat="1"/>
    <xf numFmtId="0" fontId="2" fillId="0" borderId="0" xfId="5" applyFont="1" applyBorder="1" applyAlignment="1">
      <alignment horizontal="left" vertical="center" indent="1"/>
    </xf>
    <xf numFmtId="3" fontId="9" fillId="0" borderId="0" xfId="0" applyNumberFormat="1" applyFont="1" applyAlignment="1">
      <alignment horizontal="right" vertical="top"/>
    </xf>
    <xf numFmtId="0" fontId="9" fillId="0" borderId="0" xfId="0" applyFont="1"/>
    <xf numFmtId="0" fontId="9" fillId="0" borderId="0" xfId="0" applyFont="1" applyAlignment="1">
      <alignment horizontal="right" vertical="top"/>
    </xf>
    <xf numFmtId="3" fontId="2" fillId="0" borderId="0" xfId="5" applyNumberFormat="1" applyFont="1"/>
    <xf numFmtId="171" fontId="0" fillId="0" borderId="0" xfId="0" applyNumberFormat="1" applyFont="1" applyFill="1" applyAlignment="1">
      <alignment horizontal="right" indent="3"/>
    </xf>
    <xf numFmtId="0" fontId="20" fillId="0" borderId="0" xfId="0" applyFont="1" applyAlignment="1">
      <alignment horizontal="left" vertical="top" wrapText="1"/>
    </xf>
    <xf numFmtId="0" fontId="2" fillId="0" borderId="0" xfId="5" applyNumberFormat="1" applyFont="1"/>
    <xf numFmtId="0" fontId="9" fillId="0" borderId="0" xfId="0" applyFont="1" applyAlignment="1">
      <alignment vertical="top"/>
    </xf>
    <xf numFmtId="3" fontId="2" fillId="0" borderId="0" xfId="5" applyNumberFormat="1" applyFont="1" applyFill="1" applyBorder="1" applyAlignment="1">
      <alignment horizontal="right"/>
    </xf>
    <xf numFmtId="3" fontId="2" fillId="0" borderId="0" xfId="5" applyNumberFormat="1" applyFont="1" applyFill="1" applyAlignment="1">
      <alignment horizontal="right" indent="3"/>
    </xf>
    <xf numFmtId="3" fontId="2" fillId="0" borderId="2" xfId="0" applyNumberFormat="1" applyFont="1" applyBorder="1" applyAlignment="1">
      <alignment horizontal="right"/>
    </xf>
    <xf numFmtId="3" fontId="2" fillId="0" borderId="0" xfId="0" applyNumberFormat="1" applyFont="1" applyBorder="1" applyAlignment="1">
      <alignment horizontal="right"/>
    </xf>
    <xf numFmtId="0" fontId="4" fillId="0" borderId="0" xfId="5" quotePrefix="1" applyFont="1" applyFill="1" applyBorder="1" applyAlignment="1">
      <alignment vertical="top"/>
    </xf>
    <xf numFmtId="0" fontId="2" fillId="0" borderId="2"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xf numFmtId="0" fontId="0" fillId="0" borderId="2" xfId="0" applyBorder="1" applyAlignment="1"/>
    <xf numFmtId="0" fontId="2" fillId="0" borderId="1" xfId="0" applyFont="1" applyBorder="1" applyAlignment="1"/>
    <xf numFmtId="0" fontId="0" fillId="0" borderId="1" xfId="0" applyBorder="1" applyAlignment="1"/>
    <xf numFmtId="0" fontId="2" fillId="0" borderId="2" xfId="5" applyFont="1" applyBorder="1" applyAlignment="1">
      <alignment vertical="top"/>
    </xf>
    <xf numFmtId="0" fontId="4" fillId="0" borderId="0" xfId="0" applyFont="1" applyAlignment="1">
      <alignment horizontal="left"/>
    </xf>
    <xf numFmtId="0" fontId="21" fillId="0" borderId="0" xfId="0" quotePrefix="1" applyFont="1" applyAlignment="1">
      <alignment horizontal="left"/>
    </xf>
    <xf numFmtId="0" fontId="1" fillId="0" borderId="0" xfId="0" applyFont="1"/>
    <xf numFmtId="0" fontId="2" fillId="0" borderId="0" xfId="0" quotePrefix="1" applyFont="1" applyAlignment="1">
      <alignment horizontal="left"/>
    </xf>
    <xf numFmtId="164" fontId="2" fillId="0" borderId="0" xfId="0" applyNumberFormat="1" applyFont="1" applyAlignment="1"/>
    <xf numFmtId="0" fontId="2" fillId="0" borderId="0" xfId="0" applyFont="1" applyAlignment="1"/>
    <xf numFmtId="167" fontId="2" fillId="0" borderId="0" xfId="0" applyNumberFormat="1" applyFont="1" applyAlignment="1">
      <alignment wrapText="1"/>
    </xf>
    <xf numFmtId="3" fontId="2" fillId="0" borderId="0" xfId="0" applyNumberFormat="1" applyFont="1" applyAlignment="1">
      <alignment horizontal="right" indent="9"/>
    </xf>
    <xf numFmtId="3" fontId="2" fillId="0" borderId="0" xfId="0" applyNumberFormat="1" applyFont="1" applyAlignment="1"/>
    <xf numFmtId="2" fontId="2" fillId="0" borderId="0" xfId="5" applyNumberFormat="1" applyFont="1" applyAlignment="1">
      <alignment horizontal="right" indent="2"/>
    </xf>
    <xf numFmtId="3" fontId="2" fillId="0" borderId="0" xfId="5" applyNumberFormat="1" applyFont="1" applyFill="1" applyBorder="1" applyAlignment="1">
      <alignment horizontal="right" indent="6"/>
    </xf>
    <xf numFmtId="0" fontId="18" fillId="0" borderId="0" xfId="2" applyFont="1" applyBorder="1" applyAlignment="1" applyProtection="1">
      <alignment vertical="top"/>
    </xf>
    <xf numFmtId="3" fontId="2" fillId="0" borderId="0" xfId="5" applyNumberFormat="1" applyFont="1" applyAlignment="1">
      <alignment horizontal="right" indent="3"/>
    </xf>
    <xf numFmtId="0" fontId="2" fillId="0" borderId="3" xfId="5" applyFont="1" applyFill="1" applyBorder="1" applyAlignment="1">
      <alignment vertical="top" wrapText="1"/>
    </xf>
    <xf numFmtId="0" fontId="0" fillId="0" borderId="1" xfId="0" applyBorder="1" applyAlignment="1">
      <alignment vertical="top" wrapText="1"/>
    </xf>
    <xf numFmtId="0" fontId="0" fillId="0" borderId="1" xfId="0" quotePrefix="1" applyBorder="1" applyAlignment="1">
      <alignment vertical="top" wrapText="1"/>
    </xf>
    <xf numFmtId="0" fontId="0" fillId="0" borderId="1" xfId="0" applyBorder="1"/>
    <xf numFmtId="0" fontId="0" fillId="0" borderId="1" xfId="0" applyBorder="1" applyAlignment="1">
      <alignment horizontal="center" vertical="center"/>
    </xf>
    <xf numFmtId="0" fontId="2" fillId="0" borderId="2" xfId="0" applyFont="1" applyBorder="1" applyAlignment="1">
      <alignment horizontal="left"/>
    </xf>
    <xf numFmtId="0" fontId="0" fillId="0" borderId="2" xfId="0" quotePrefix="1" applyBorder="1"/>
    <xf numFmtId="0" fontId="0" fillId="0" borderId="1" xfId="0" applyBorder="1" applyAlignment="1">
      <alignment horizontal="left" vertical="top" wrapText="1"/>
    </xf>
    <xf numFmtId="0" fontId="3" fillId="0" borderId="0" xfId="0" quotePrefix="1" applyFont="1" applyAlignment="1">
      <alignment horizontal="left" vertical="top" wrapText="1"/>
    </xf>
    <xf numFmtId="0" fontId="11" fillId="0" borderId="0" xfId="0" applyFont="1" applyAlignment="1">
      <alignment horizontal="left" wrapText="1"/>
    </xf>
    <xf numFmtId="0" fontId="2" fillId="0" borderId="1" xfId="5" applyFont="1" applyBorder="1" applyAlignment="1">
      <alignment horizontal="center" vertical="top"/>
    </xf>
    <xf numFmtId="0" fontId="2" fillId="0" borderId="2" xfId="5" applyFont="1" applyBorder="1" applyAlignment="1">
      <alignment vertical="top"/>
    </xf>
    <xf numFmtId="0" fontId="2" fillId="0" borderId="1" xfId="5" applyFont="1" applyBorder="1" applyAlignment="1">
      <alignment horizontal="left" vertical="top"/>
    </xf>
    <xf numFmtId="0" fontId="2" fillId="0" borderId="2" xfId="5" applyFont="1" applyBorder="1" applyAlignment="1">
      <alignment horizontal="left" vertical="top"/>
    </xf>
    <xf numFmtId="0" fontId="2" fillId="0" borderId="2" xfId="5" applyFont="1" applyFill="1" applyBorder="1" applyAlignment="1">
      <alignment vertical="top" wrapText="1"/>
    </xf>
    <xf numFmtId="0" fontId="2" fillId="0" borderId="3" xfId="5" applyFont="1" applyFill="1" applyBorder="1" applyAlignment="1">
      <alignment vertical="top" wrapText="1"/>
    </xf>
    <xf numFmtId="0" fontId="4" fillId="0" borderId="0" xfId="5" applyFont="1" applyFill="1" applyBorder="1" applyAlignment="1">
      <alignment horizontal="left" vertical="top" wrapText="1"/>
    </xf>
  </cellXfs>
  <cellStyles count="8">
    <cellStyle name="Alaviite" xfId="1"/>
    <cellStyle name="Hyperlinkki" xfId="2" builtinId="8"/>
    <cellStyle name="Hyperlinkki 2" xfId="6"/>
    <cellStyle name="Lisätiedot" xfId="3"/>
    <cellStyle name="Normaali" xfId="0" builtinId="0"/>
    <cellStyle name="Normaali 2" xfId="5"/>
    <cellStyle name="Normaali 4" xfId="7"/>
    <cellStyle name="Otsikko" xfId="4" builtinId="1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7783"/>
      <rgbColor rgb="000000FF"/>
      <rgbColor rgb="00095AA6"/>
      <rgbColor rgb="00A32B0D"/>
      <rgbColor rgb="00FF8500"/>
      <rgbColor rgb="00800000"/>
      <rgbColor rgb="00008000"/>
      <rgbColor rgb="00000080"/>
      <rgbColor rgb="00808000"/>
      <rgbColor rgb="00800080"/>
      <rgbColor rgb="00008080"/>
      <rgbColor rgb="00454600"/>
      <rgbColor rgb="00808080"/>
      <rgbColor rgb="009900CC"/>
      <rgbColor rgb="00CC0099"/>
      <rgbColor rgb="000000FF"/>
      <rgbColor rgb="00009999"/>
      <rgbColor rgb="009966FF"/>
      <rgbColor rgb="00FF66FF"/>
      <rgbColor rgb="003399FF"/>
      <rgbColor rgb="0001835E"/>
      <rgbColor rgb="00454600"/>
      <rgbColor rgb="006EBB1F"/>
      <rgbColor rgb="005C005D"/>
      <rgbColor rgb="00FF8500"/>
      <rgbColor rgb="00007783"/>
      <rgbColor rgb="00095AA6"/>
      <rgbColor rgb="00F20017"/>
      <rgbColor rgb="00A32B0D"/>
      <rgbColor rgb="005C005D"/>
      <rgbColor rgb="00CCFFFF"/>
      <rgbColor rgb="00CCFFCC"/>
      <rgbColor rgb="00FFFF99"/>
      <rgbColor rgb="0099CCFF"/>
      <rgbColor rgb="0001835E"/>
      <rgbColor rgb="00CC99FF"/>
      <rgbColor rgb="00FFCC99"/>
      <rgbColor rgb="003366FF"/>
      <rgbColor rgb="0033CCCC"/>
      <rgbColor rgb="0099CC00"/>
      <rgbColor rgb="00F20017"/>
      <rgbColor rgb="00FF9900"/>
      <rgbColor rgb="00FF6600"/>
      <rgbColor rgb="00666699"/>
      <rgbColor rgb="00969696"/>
      <rgbColor rgb="00003366"/>
      <rgbColor rgb="00339966"/>
      <rgbColor rgb="00003300"/>
      <rgbColor rgb="00333300"/>
      <rgbColor rgb="00993300"/>
      <rgbColor rgb="006EBB1F"/>
      <rgbColor rgb="00333399"/>
      <rgbColor rgb="00454600"/>
    </indexedColors>
    <mruColors>
      <color rgb="FF003580"/>
      <color rgb="FF662584"/>
      <color rgb="FFAA4E0F"/>
      <color rgb="FF00AC62"/>
      <color rgb="FF558ED5"/>
      <color rgb="FFAE5FD2"/>
      <color rgb="FF8C8B8D"/>
      <color rgb="FF05FF94"/>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6.xml"/><Relationship Id="rId18" Type="http://schemas.openxmlformats.org/officeDocument/2006/relationships/worksheet" Target="worksheets/sheet10.xml"/><Relationship Id="rId26" Type="http://schemas.openxmlformats.org/officeDocument/2006/relationships/worksheet" Target="worksheets/sheet14.xml"/><Relationship Id="rId39" Type="http://schemas.openxmlformats.org/officeDocument/2006/relationships/sharedStrings" Target="sharedStrings.xml"/><Relationship Id="rId21" Type="http://schemas.openxmlformats.org/officeDocument/2006/relationships/chartsheet" Target="chartsheets/sheet10.xml"/><Relationship Id="rId34" Type="http://schemas.openxmlformats.org/officeDocument/2006/relationships/worksheet" Target="worksheets/sheet18.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chartsheet" Target="chartsheets/sheet8.xml"/><Relationship Id="rId25" Type="http://schemas.openxmlformats.org/officeDocument/2006/relationships/chartsheet" Target="chartsheets/sheet12.xml"/><Relationship Id="rId33" Type="http://schemas.openxmlformats.org/officeDocument/2006/relationships/chartsheet" Target="chartsheets/sheet16.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worksheet" Target="worksheets/sheet11.xml"/><Relationship Id="rId29" Type="http://schemas.openxmlformats.org/officeDocument/2006/relationships/chartsheet" Target="chartsheets/sheet14.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worksheet" Target="worksheets/sheet13.xml"/><Relationship Id="rId32" Type="http://schemas.openxmlformats.org/officeDocument/2006/relationships/worksheet" Target="worksheets/sheet17.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chartsheet" Target="chartsheets/sheet2.xml"/><Relationship Id="rId15" Type="http://schemas.openxmlformats.org/officeDocument/2006/relationships/chartsheet" Target="chartsheets/sheet7.xml"/><Relationship Id="rId23" Type="http://schemas.openxmlformats.org/officeDocument/2006/relationships/chartsheet" Target="chartsheets/sheet11.xml"/><Relationship Id="rId28" Type="http://schemas.openxmlformats.org/officeDocument/2006/relationships/worksheet" Target="worksheets/sheet15.xml"/><Relationship Id="rId36" Type="http://schemas.openxmlformats.org/officeDocument/2006/relationships/worksheet" Target="worksheets/sheet19.xml"/><Relationship Id="rId10" Type="http://schemas.openxmlformats.org/officeDocument/2006/relationships/worksheet" Target="worksheets/sheet6.xml"/><Relationship Id="rId19" Type="http://schemas.openxmlformats.org/officeDocument/2006/relationships/chartsheet" Target="chartsheets/sheet9.xml"/><Relationship Id="rId31" Type="http://schemas.openxmlformats.org/officeDocument/2006/relationships/chartsheet" Target="chartsheets/sheet15.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8.xml"/><Relationship Id="rId22" Type="http://schemas.openxmlformats.org/officeDocument/2006/relationships/worksheet" Target="worksheets/sheet12.xml"/><Relationship Id="rId27" Type="http://schemas.openxmlformats.org/officeDocument/2006/relationships/chartsheet" Target="chartsheets/sheet13.xml"/><Relationship Id="rId30" Type="http://schemas.openxmlformats.org/officeDocument/2006/relationships/worksheet" Target="worksheets/sheet16.xml"/><Relationship Id="rId35" Type="http://schemas.openxmlformats.org/officeDocument/2006/relationships/chartsheet" Target="chartsheets/sheet17.xml"/><Relationship Id="rId8" Type="http://schemas.openxmlformats.org/officeDocument/2006/relationships/worksheet" Target="worksheets/sheet5.xml"/><Relationship Id="rId3" Type="http://schemas.openxmlformats.org/officeDocument/2006/relationships/chartsheet" Target="chartsheets/sheet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720119607873"/>
          <c:y val="0.1742610897042125"/>
          <c:w val="0.68214552968113029"/>
          <c:h val="0.70109298039872681"/>
        </c:manualLayout>
      </c:layout>
      <c:lineChart>
        <c:grouping val="standard"/>
        <c:varyColors val="0"/>
        <c:ser>
          <c:idx val="0"/>
          <c:order val="0"/>
          <c:tx>
            <c:strRef>
              <c:f>'Data 1'!$B$4</c:f>
              <c:strCache>
                <c:ptCount val="1"/>
                <c:pt idx="0">
                  <c:v>Disability allowance for under-16s</c:v>
                </c:pt>
              </c:strCache>
            </c:strRef>
          </c:tx>
          <c:spPr>
            <a:ln w="38100" cap="sq">
              <a:solidFill>
                <a:schemeClr val="tx1"/>
              </a:solidFill>
              <a:prstDash val="dash"/>
            </a:ln>
          </c:spPr>
          <c:marker>
            <c:symbol val="none"/>
          </c:marker>
          <c:cat>
            <c:numRef>
              <c:f>'Data 1'!$A$5:$A$37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1'!$B$5:$B$37</c:f>
              <c:numCache>
                <c:formatCode>#,##0</c:formatCode>
                <c:ptCount val="33"/>
                <c:pt idx="0">
                  <c:v>33148</c:v>
                </c:pt>
                <c:pt idx="1">
                  <c:v>38291</c:v>
                </c:pt>
                <c:pt idx="2">
                  <c:v>40846</c:v>
                </c:pt>
                <c:pt idx="3">
                  <c:v>41740</c:v>
                </c:pt>
                <c:pt idx="4">
                  <c:v>41643</c:v>
                </c:pt>
                <c:pt idx="5">
                  <c:v>42098</c:v>
                </c:pt>
                <c:pt idx="6">
                  <c:v>44564</c:v>
                </c:pt>
                <c:pt idx="7">
                  <c:v>45991</c:v>
                </c:pt>
                <c:pt idx="8">
                  <c:v>45164</c:v>
                </c:pt>
                <c:pt idx="9">
                  <c:v>46026</c:v>
                </c:pt>
                <c:pt idx="10">
                  <c:v>46805</c:v>
                </c:pt>
                <c:pt idx="11">
                  <c:v>46749</c:v>
                </c:pt>
                <c:pt idx="12">
                  <c:v>41454</c:v>
                </c:pt>
                <c:pt idx="13">
                  <c:v>39173</c:v>
                </c:pt>
                <c:pt idx="14">
                  <c:v>39012</c:v>
                </c:pt>
                <c:pt idx="15">
                  <c:v>37793</c:v>
                </c:pt>
                <c:pt idx="16">
                  <c:v>37365</c:v>
                </c:pt>
                <c:pt idx="17">
                  <c:v>35991</c:v>
                </c:pt>
                <c:pt idx="18">
                  <c:v>34452</c:v>
                </c:pt>
                <c:pt idx="19">
                  <c:v>33243</c:v>
                </c:pt>
                <c:pt idx="20">
                  <c:v>33263</c:v>
                </c:pt>
                <c:pt idx="21">
                  <c:v>34955</c:v>
                </c:pt>
                <c:pt idx="22">
                  <c:v>34525</c:v>
                </c:pt>
                <c:pt idx="23">
                  <c:v>34821</c:v>
                </c:pt>
                <c:pt idx="24">
                  <c:v>35289</c:v>
                </c:pt>
                <c:pt idx="25">
                  <c:v>36833</c:v>
                </c:pt>
                <c:pt idx="26">
                  <c:v>35556</c:v>
                </c:pt>
                <c:pt idx="27">
                  <c:v>34931</c:v>
                </c:pt>
                <c:pt idx="28">
                  <c:v>36206</c:v>
                </c:pt>
                <c:pt idx="29">
                  <c:v>36595</c:v>
                </c:pt>
                <c:pt idx="30">
                  <c:v>37466</c:v>
                </c:pt>
                <c:pt idx="31">
                  <c:v>40089</c:v>
                </c:pt>
                <c:pt idx="32">
                  <c:v>42782</c:v>
                </c:pt>
              </c:numCache>
            </c:numRef>
          </c:val>
          <c:smooth val="0"/>
          <c:extLst>
            <c:ext xmlns:c16="http://schemas.microsoft.com/office/drawing/2014/chart" uri="{C3380CC4-5D6E-409C-BE32-E72D297353CC}">
              <c16:uniqueId val="{00000000-52FC-49F9-A863-5AFFE0A454B8}"/>
            </c:ext>
          </c:extLst>
        </c:ser>
        <c:ser>
          <c:idx val="1"/>
          <c:order val="1"/>
          <c:tx>
            <c:strRef>
              <c:f>'Data 1'!$C$4</c:f>
              <c:strCache>
                <c:ptCount val="1"/>
                <c:pt idx="0">
                  <c:v>Disability allowance for 16s and over</c:v>
                </c:pt>
              </c:strCache>
            </c:strRef>
          </c:tx>
          <c:spPr>
            <a:ln w="38100">
              <a:solidFill>
                <a:schemeClr val="accent4"/>
              </a:solidFill>
              <a:prstDash val="solid"/>
            </a:ln>
          </c:spPr>
          <c:marker>
            <c:symbol val="none"/>
          </c:marker>
          <c:cat>
            <c:numRef>
              <c:f>'Data 1'!$A$5:$A$37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1'!$C$5:$C$37</c:f>
              <c:numCache>
                <c:formatCode>#,##0</c:formatCode>
                <c:ptCount val="33"/>
                <c:pt idx="0">
                  <c:v>10217</c:v>
                </c:pt>
                <c:pt idx="1">
                  <c:v>10971</c:v>
                </c:pt>
                <c:pt idx="2">
                  <c:v>11499</c:v>
                </c:pt>
                <c:pt idx="3">
                  <c:v>11533</c:v>
                </c:pt>
                <c:pt idx="4">
                  <c:v>11504</c:v>
                </c:pt>
                <c:pt idx="5">
                  <c:v>11305</c:v>
                </c:pt>
                <c:pt idx="6">
                  <c:v>11368</c:v>
                </c:pt>
                <c:pt idx="7">
                  <c:v>11566</c:v>
                </c:pt>
                <c:pt idx="8">
                  <c:v>11561</c:v>
                </c:pt>
                <c:pt idx="9">
                  <c:v>11693</c:v>
                </c:pt>
                <c:pt idx="10">
                  <c:v>12020</c:v>
                </c:pt>
                <c:pt idx="11">
                  <c:v>12300</c:v>
                </c:pt>
                <c:pt idx="12">
                  <c:v>12476</c:v>
                </c:pt>
                <c:pt idx="13">
                  <c:v>12468</c:v>
                </c:pt>
                <c:pt idx="14">
                  <c:v>12453</c:v>
                </c:pt>
                <c:pt idx="15">
                  <c:v>12167</c:v>
                </c:pt>
                <c:pt idx="16">
                  <c:v>11903</c:v>
                </c:pt>
                <c:pt idx="17">
                  <c:v>11481</c:v>
                </c:pt>
                <c:pt idx="18">
                  <c:v>11238</c:v>
                </c:pt>
                <c:pt idx="19">
                  <c:v>10828</c:v>
                </c:pt>
                <c:pt idx="20">
                  <c:v>10443</c:v>
                </c:pt>
                <c:pt idx="21">
                  <c:v>10441</c:v>
                </c:pt>
                <c:pt idx="22">
                  <c:v>10504</c:v>
                </c:pt>
                <c:pt idx="23">
                  <c:v>10599</c:v>
                </c:pt>
                <c:pt idx="24">
                  <c:v>10925</c:v>
                </c:pt>
                <c:pt idx="25">
                  <c:v>12280</c:v>
                </c:pt>
                <c:pt idx="26">
                  <c:v>13073</c:v>
                </c:pt>
                <c:pt idx="27">
                  <c:v>12997</c:v>
                </c:pt>
                <c:pt idx="28">
                  <c:v>13693</c:v>
                </c:pt>
                <c:pt idx="29">
                  <c:v>13911</c:v>
                </c:pt>
                <c:pt idx="30">
                  <c:v>14177</c:v>
                </c:pt>
                <c:pt idx="31">
                  <c:v>14770</c:v>
                </c:pt>
                <c:pt idx="32">
                  <c:v>15572</c:v>
                </c:pt>
              </c:numCache>
            </c:numRef>
          </c:val>
          <c:smooth val="0"/>
          <c:extLst>
            <c:ext xmlns:c16="http://schemas.microsoft.com/office/drawing/2014/chart" uri="{C3380CC4-5D6E-409C-BE32-E72D297353CC}">
              <c16:uniqueId val="{00000001-52FC-49F9-A863-5AFFE0A454B8}"/>
            </c:ext>
          </c:extLst>
        </c:ser>
        <c:ser>
          <c:idx val="2"/>
          <c:order val="2"/>
          <c:tx>
            <c:strRef>
              <c:f>'Data 1'!$D$4</c:f>
              <c:strCache>
                <c:ptCount val="1"/>
                <c:pt idx="0">
                  <c:v>Pensioners´care allowance</c:v>
                </c:pt>
              </c:strCache>
            </c:strRef>
          </c:tx>
          <c:spPr>
            <a:ln w="38100">
              <a:solidFill>
                <a:schemeClr val="accent4">
                  <a:lumMod val="60000"/>
                  <a:lumOff val="40000"/>
                </a:schemeClr>
              </a:solidFill>
              <a:prstDash val="solid"/>
            </a:ln>
          </c:spPr>
          <c:marker>
            <c:symbol val="none"/>
          </c:marker>
          <c:cat>
            <c:numRef>
              <c:f>'Data 1'!$A$5:$A$37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1'!$D$5:$D$37</c:f>
              <c:numCache>
                <c:formatCode>#,##0</c:formatCode>
                <c:ptCount val="33"/>
                <c:pt idx="0">
                  <c:v>131504</c:v>
                </c:pt>
                <c:pt idx="1">
                  <c:v>134912</c:v>
                </c:pt>
                <c:pt idx="2">
                  <c:v>137670</c:v>
                </c:pt>
                <c:pt idx="3">
                  <c:v>140030</c:v>
                </c:pt>
                <c:pt idx="4">
                  <c:v>141863</c:v>
                </c:pt>
                <c:pt idx="5">
                  <c:v>140754</c:v>
                </c:pt>
                <c:pt idx="6">
                  <c:v>141674</c:v>
                </c:pt>
                <c:pt idx="7">
                  <c:v>144046</c:v>
                </c:pt>
                <c:pt idx="8">
                  <c:v>145516</c:v>
                </c:pt>
                <c:pt idx="9">
                  <c:v>150573</c:v>
                </c:pt>
                <c:pt idx="10">
                  <c:v>153896</c:v>
                </c:pt>
                <c:pt idx="11">
                  <c:v>159920</c:v>
                </c:pt>
                <c:pt idx="12">
                  <c:v>164961</c:v>
                </c:pt>
                <c:pt idx="13">
                  <c:v>169231</c:v>
                </c:pt>
                <c:pt idx="14">
                  <c:v>175395</c:v>
                </c:pt>
                <c:pt idx="15">
                  <c:v>183469</c:v>
                </c:pt>
                <c:pt idx="16">
                  <c:v>190722</c:v>
                </c:pt>
                <c:pt idx="17">
                  <c:v>192833</c:v>
                </c:pt>
                <c:pt idx="18">
                  <c:v>196828</c:v>
                </c:pt>
                <c:pt idx="19">
                  <c:v>198882</c:v>
                </c:pt>
                <c:pt idx="20">
                  <c:v>225887</c:v>
                </c:pt>
                <c:pt idx="21">
                  <c:v>229693</c:v>
                </c:pt>
                <c:pt idx="22">
                  <c:v>229935</c:v>
                </c:pt>
                <c:pt idx="23">
                  <c:v>232418</c:v>
                </c:pt>
                <c:pt idx="24">
                  <c:v>232928</c:v>
                </c:pt>
                <c:pt idx="25">
                  <c:v>233084</c:v>
                </c:pt>
                <c:pt idx="26">
                  <c:v>226384</c:v>
                </c:pt>
                <c:pt idx="27">
                  <c:v>220667</c:v>
                </c:pt>
                <c:pt idx="28">
                  <c:v>217515</c:v>
                </c:pt>
                <c:pt idx="29">
                  <c:v>214246</c:v>
                </c:pt>
                <c:pt idx="30">
                  <c:v>210324</c:v>
                </c:pt>
                <c:pt idx="31">
                  <c:v>206704</c:v>
                </c:pt>
                <c:pt idx="32">
                  <c:v>199684</c:v>
                </c:pt>
              </c:numCache>
            </c:numRef>
          </c:val>
          <c:smooth val="0"/>
          <c:extLst>
            <c:ext xmlns:c16="http://schemas.microsoft.com/office/drawing/2014/chart" uri="{C3380CC4-5D6E-409C-BE32-E72D297353CC}">
              <c16:uniqueId val="{00000002-52FC-49F9-A863-5AFFE0A454B8}"/>
            </c:ext>
          </c:extLst>
        </c:ser>
        <c:ser>
          <c:idx val="3"/>
          <c:order val="3"/>
          <c:tx>
            <c:strRef>
              <c:f>'Data 1'!$E$4</c:f>
              <c:strCache>
                <c:ptCount val="1"/>
                <c:pt idx="0">
                  <c:v>Dietary grant</c:v>
                </c:pt>
              </c:strCache>
            </c:strRef>
          </c:tx>
          <c:spPr>
            <a:ln w="38100">
              <a:solidFill>
                <a:schemeClr val="accent3"/>
              </a:solidFill>
            </a:ln>
          </c:spPr>
          <c:marker>
            <c:symbol val="none"/>
          </c:marker>
          <c:dPt>
            <c:idx val="0"/>
            <c:bubble3D val="0"/>
            <c:extLst>
              <c:ext xmlns:c16="http://schemas.microsoft.com/office/drawing/2014/chart" uri="{C3380CC4-5D6E-409C-BE32-E72D297353CC}">
                <c16:uniqueId val="{00000000-480A-4826-99A3-E66E67C2BA0A}"/>
              </c:ext>
            </c:extLst>
          </c:dPt>
          <c:dPt>
            <c:idx val="1"/>
            <c:bubble3D val="0"/>
            <c:spPr>
              <a:ln w="38100">
                <a:noFill/>
              </a:ln>
            </c:spPr>
            <c:extLst>
              <c:ext xmlns:c16="http://schemas.microsoft.com/office/drawing/2014/chart" uri="{C3380CC4-5D6E-409C-BE32-E72D297353CC}">
                <c16:uniqueId val="{00000001-480A-4826-99A3-E66E67C2BA0A}"/>
              </c:ext>
            </c:extLst>
          </c:dPt>
          <c:dPt>
            <c:idx val="2"/>
            <c:bubble3D val="0"/>
            <c:spPr>
              <a:ln w="38100">
                <a:noFill/>
              </a:ln>
            </c:spPr>
            <c:extLst>
              <c:ext xmlns:c16="http://schemas.microsoft.com/office/drawing/2014/chart" uri="{C3380CC4-5D6E-409C-BE32-E72D297353CC}">
                <c16:uniqueId val="{00000002-480A-4826-99A3-E66E67C2BA0A}"/>
              </c:ext>
            </c:extLst>
          </c:dPt>
          <c:dPt>
            <c:idx val="3"/>
            <c:bubble3D val="0"/>
            <c:spPr>
              <a:ln w="38100">
                <a:noFill/>
              </a:ln>
            </c:spPr>
            <c:extLst>
              <c:ext xmlns:c16="http://schemas.microsoft.com/office/drawing/2014/chart" uri="{C3380CC4-5D6E-409C-BE32-E72D297353CC}">
                <c16:uniqueId val="{00000003-480A-4826-99A3-E66E67C2BA0A}"/>
              </c:ext>
            </c:extLst>
          </c:dPt>
          <c:dPt>
            <c:idx val="4"/>
            <c:bubble3D val="0"/>
            <c:spPr>
              <a:ln w="38100">
                <a:noFill/>
              </a:ln>
            </c:spPr>
            <c:extLst>
              <c:ext xmlns:c16="http://schemas.microsoft.com/office/drawing/2014/chart" uri="{C3380CC4-5D6E-409C-BE32-E72D297353CC}">
                <c16:uniqueId val="{00000004-480A-4826-99A3-E66E67C2BA0A}"/>
              </c:ext>
            </c:extLst>
          </c:dPt>
          <c:dPt>
            <c:idx val="5"/>
            <c:bubble3D val="0"/>
            <c:spPr>
              <a:ln w="38100">
                <a:noFill/>
              </a:ln>
            </c:spPr>
            <c:extLst>
              <c:ext xmlns:c16="http://schemas.microsoft.com/office/drawing/2014/chart" uri="{C3380CC4-5D6E-409C-BE32-E72D297353CC}">
                <c16:uniqueId val="{00000005-480A-4826-99A3-E66E67C2BA0A}"/>
              </c:ext>
            </c:extLst>
          </c:dPt>
          <c:dPt>
            <c:idx val="6"/>
            <c:bubble3D val="0"/>
            <c:spPr>
              <a:ln w="38100">
                <a:noFill/>
              </a:ln>
            </c:spPr>
            <c:extLst>
              <c:ext xmlns:c16="http://schemas.microsoft.com/office/drawing/2014/chart" uri="{C3380CC4-5D6E-409C-BE32-E72D297353CC}">
                <c16:uniqueId val="{00000006-480A-4826-99A3-E66E67C2BA0A}"/>
              </c:ext>
            </c:extLst>
          </c:dPt>
          <c:dPt>
            <c:idx val="7"/>
            <c:bubble3D val="0"/>
            <c:spPr>
              <a:ln w="38100">
                <a:noFill/>
              </a:ln>
            </c:spPr>
            <c:extLst>
              <c:ext xmlns:c16="http://schemas.microsoft.com/office/drawing/2014/chart" uri="{C3380CC4-5D6E-409C-BE32-E72D297353CC}">
                <c16:uniqueId val="{00000007-480A-4826-99A3-E66E67C2BA0A}"/>
              </c:ext>
            </c:extLst>
          </c:dPt>
          <c:dPt>
            <c:idx val="8"/>
            <c:bubble3D val="0"/>
            <c:spPr>
              <a:ln w="38100">
                <a:noFill/>
              </a:ln>
            </c:spPr>
            <c:extLst>
              <c:ext xmlns:c16="http://schemas.microsoft.com/office/drawing/2014/chart" uri="{C3380CC4-5D6E-409C-BE32-E72D297353CC}">
                <c16:uniqueId val="{00000008-480A-4826-99A3-E66E67C2BA0A}"/>
              </c:ext>
            </c:extLst>
          </c:dPt>
          <c:dPt>
            <c:idx val="9"/>
            <c:bubble3D val="0"/>
            <c:spPr>
              <a:ln w="38100">
                <a:noFill/>
              </a:ln>
            </c:spPr>
            <c:extLst>
              <c:ext xmlns:c16="http://schemas.microsoft.com/office/drawing/2014/chart" uri="{C3380CC4-5D6E-409C-BE32-E72D297353CC}">
                <c16:uniqueId val="{00000009-480A-4826-99A3-E66E67C2BA0A}"/>
              </c:ext>
            </c:extLst>
          </c:dPt>
          <c:dPt>
            <c:idx val="10"/>
            <c:bubble3D val="0"/>
            <c:spPr>
              <a:ln w="38100">
                <a:noFill/>
              </a:ln>
            </c:spPr>
            <c:extLst>
              <c:ext xmlns:c16="http://schemas.microsoft.com/office/drawing/2014/chart" uri="{C3380CC4-5D6E-409C-BE32-E72D297353CC}">
                <c16:uniqueId val="{0000000A-480A-4826-99A3-E66E67C2BA0A}"/>
              </c:ext>
            </c:extLst>
          </c:dPt>
          <c:dPt>
            <c:idx val="11"/>
            <c:bubble3D val="0"/>
            <c:spPr>
              <a:ln w="38100">
                <a:noFill/>
              </a:ln>
            </c:spPr>
            <c:extLst>
              <c:ext xmlns:c16="http://schemas.microsoft.com/office/drawing/2014/chart" uri="{C3380CC4-5D6E-409C-BE32-E72D297353CC}">
                <c16:uniqueId val="{0000000B-480A-4826-99A3-E66E67C2BA0A}"/>
              </c:ext>
            </c:extLst>
          </c:dPt>
          <c:dPt>
            <c:idx val="12"/>
            <c:bubble3D val="0"/>
            <c:spPr>
              <a:ln w="38100">
                <a:noFill/>
              </a:ln>
            </c:spPr>
            <c:extLst>
              <c:ext xmlns:c16="http://schemas.microsoft.com/office/drawing/2014/chart" uri="{C3380CC4-5D6E-409C-BE32-E72D297353CC}">
                <c16:uniqueId val="{00000018-82DF-4685-8838-524D98DE8921}"/>
              </c:ext>
            </c:extLst>
          </c:dPt>
          <c:dPt>
            <c:idx val="26"/>
            <c:bubble3D val="0"/>
            <c:spPr>
              <a:ln w="38100">
                <a:noFill/>
              </a:ln>
            </c:spPr>
            <c:extLst>
              <c:ext xmlns:c16="http://schemas.microsoft.com/office/drawing/2014/chart" uri="{C3380CC4-5D6E-409C-BE32-E72D297353CC}">
                <c16:uniqueId val="{0000001A-82DF-4685-8838-524D98DE8921}"/>
              </c:ext>
            </c:extLst>
          </c:dPt>
          <c:dPt>
            <c:idx val="27"/>
            <c:bubble3D val="0"/>
            <c:spPr>
              <a:ln w="38100">
                <a:noFill/>
              </a:ln>
            </c:spPr>
            <c:extLst>
              <c:ext xmlns:c16="http://schemas.microsoft.com/office/drawing/2014/chart" uri="{C3380CC4-5D6E-409C-BE32-E72D297353CC}">
                <c16:uniqueId val="{00000019-82DF-4685-8838-524D98DE8921}"/>
              </c:ext>
            </c:extLst>
          </c:dPt>
          <c:dPt>
            <c:idx val="28"/>
            <c:bubble3D val="0"/>
            <c:spPr>
              <a:ln w="38100">
                <a:noFill/>
              </a:ln>
            </c:spPr>
            <c:extLst>
              <c:ext xmlns:c16="http://schemas.microsoft.com/office/drawing/2014/chart" uri="{C3380CC4-5D6E-409C-BE32-E72D297353CC}">
                <c16:uniqueId val="{0000001B-82DF-4685-8838-524D98DE8921}"/>
              </c:ext>
            </c:extLst>
          </c:dPt>
          <c:cat>
            <c:numRef>
              <c:f>'Data 1'!$A$5:$A$37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1'!$E$5:$E$37</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12141</c:v>
                </c:pt>
                <c:pt idx="13">
                  <c:v>18758</c:v>
                </c:pt>
                <c:pt idx="14">
                  <c:v>20596</c:v>
                </c:pt>
                <c:pt idx="15">
                  <c:v>22192</c:v>
                </c:pt>
                <c:pt idx="16">
                  <c:v>23553</c:v>
                </c:pt>
                <c:pt idx="17">
                  <c:v>24858</c:v>
                </c:pt>
                <c:pt idx="18">
                  <c:v>26235</c:v>
                </c:pt>
                <c:pt idx="19">
                  <c:v>27591</c:v>
                </c:pt>
                <c:pt idx="20">
                  <c:v>28963</c:v>
                </c:pt>
                <c:pt idx="21">
                  <c:v>30021</c:v>
                </c:pt>
                <c:pt idx="22">
                  <c:v>31283</c:v>
                </c:pt>
                <c:pt idx="23">
                  <c:v>32447</c:v>
                </c:pt>
                <c:pt idx="24">
                  <c:v>33514</c:v>
                </c:pt>
                <c:pt idx="25">
                  <c:v>34520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3-52FC-49F9-A863-5AFFE0A454B8}"/>
            </c:ext>
          </c:extLst>
        </c:ser>
        <c:dLbls>
          <c:showLegendKey val="0"/>
          <c:showVal val="0"/>
          <c:showCatName val="0"/>
          <c:showSerName val="0"/>
          <c:showPercent val="0"/>
          <c:showBubbleSize val="0"/>
        </c:dLbls>
        <c:smooth val="0"/>
        <c:axId val="50345088"/>
        <c:axId val="50346624"/>
      </c:lineChart>
      <c:catAx>
        <c:axId val="50345088"/>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a:pPr>
            <a:endParaRPr lang="fi-FI"/>
          </a:p>
        </c:txPr>
        <c:crossAx val="50346624"/>
        <c:crosses val="autoZero"/>
        <c:auto val="1"/>
        <c:lblAlgn val="ctr"/>
        <c:lblOffset val="100"/>
        <c:noMultiLvlLbl val="0"/>
      </c:catAx>
      <c:valAx>
        <c:axId val="50346624"/>
        <c:scaling>
          <c:orientation val="minMax"/>
          <c:max val="250000"/>
          <c:min val="0"/>
        </c:scaling>
        <c:delete val="0"/>
        <c:axPos val="l"/>
        <c:majorGridlines>
          <c:spPr>
            <a:ln w="3175">
              <a:solidFill>
                <a:schemeClr val="tx1"/>
              </a:solidFill>
              <a:prstDash val="solid"/>
            </a:ln>
          </c:spPr>
        </c:majorGridlines>
        <c:minorGridlines/>
        <c:title>
          <c:tx>
            <c:strRef>
              <c:f>'Data 1'!$B$3:$F$3</c:f>
              <c:strCache>
                <c:ptCount val="5"/>
                <c:pt idx="0">
                  <c:v>Number</c:v>
                </c:pt>
              </c:strCache>
            </c:strRef>
          </c:tx>
          <c:layout>
            <c:manualLayout>
              <c:xMode val="edge"/>
              <c:yMode val="edge"/>
              <c:x val="4.3678399000898586E-2"/>
              <c:y val="0.12043677519033526"/>
            </c:manualLayout>
          </c:layout>
          <c:overlay val="0"/>
          <c:spPr>
            <a:noFill/>
            <a:ln w="25400">
              <a:noFill/>
            </a:ln>
          </c:spPr>
          <c:txPr>
            <a:bodyPr rot="0" vert="horz"/>
            <a:lstStyle/>
            <a:p>
              <a:pPr algn="ctr">
                <a:defRPr/>
              </a:pPr>
              <a:endParaRPr lang="fi-FI"/>
            </a:p>
          </c:txPr>
        </c:title>
        <c:numFmt formatCode="#,##0" sourceLinked="1"/>
        <c:majorTickMark val="out"/>
        <c:minorTickMark val="none"/>
        <c:tickLblPos val="nextTo"/>
        <c:spPr>
          <a:ln w="6350">
            <a:solidFill>
              <a:srgbClr val="000000"/>
            </a:solidFill>
            <a:prstDash val="solid"/>
          </a:ln>
        </c:spPr>
        <c:txPr>
          <a:bodyPr rot="0" vert="horz"/>
          <a:lstStyle/>
          <a:p>
            <a:pPr>
              <a:defRPr/>
            </a:pPr>
            <a:endParaRPr lang="fi-FI"/>
          </a:p>
        </c:txPr>
        <c:crossAx val="50345088"/>
        <c:crosses val="autoZero"/>
        <c:crossBetween val="between"/>
        <c:majorUnit val="25000"/>
        <c:minorUnit val="250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1560283687943261E-2"/>
          <c:y val="0.16832151300236406"/>
        </c:manualLayout>
      </c:layout>
      <c:overlay val="0"/>
      <c:txPr>
        <a:bodyPr/>
        <a:lstStyle/>
        <a:p>
          <a:pPr>
            <a:defRPr sz="1400"/>
          </a:pPr>
          <a:endParaRPr lang="fi-FI"/>
        </a:p>
      </c:txPr>
    </c:title>
    <c:autoTitleDeleted val="0"/>
    <c:plotArea>
      <c:layout>
        <c:manualLayout>
          <c:layoutTarget val="inner"/>
          <c:xMode val="edge"/>
          <c:yMode val="edge"/>
          <c:x val="8.4588048350822675E-2"/>
          <c:y val="0.22126840527912733"/>
          <c:w val="0.59529843585799358"/>
          <c:h val="0.65342521546508814"/>
        </c:manualLayout>
      </c:layout>
      <c:barChart>
        <c:barDir val="col"/>
        <c:grouping val="stacked"/>
        <c:varyColors val="0"/>
        <c:ser>
          <c:idx val="0"/>
          <c:order val="0"/>
          <c:tx>
            <c:strRef>
              <c:f>'Data 8'!$D$3</c:f>
              <c:strCache>
                <c:ptCount val="1"/>
                <c:pt idx="0">
                  <c:v>Number</c:v>
                </c:pt>
              </c:strCache>
            </c:strRef>
          </c:tx>
          <c:spPr>
            <a:solidFill>
              <a:schemeClr val="accent4">
                <a:lumMod val="60000"/>
                <a:lumOff val="40000"/>
              </a:schemeClr>
            </a:solidFill>
            <a:ln w="6350">
              <a:solidFill>
                <a:srgbClr val="000000"/>
              </a:solidFill>
              <a:prstDash val="solid"/>
            </a:ln>
          </c:spPr>
          <c:invertIfNegative val="0"/>
          <c:cat>
            <c:strRef>
              <c:f>'Data 8'!$A$4:$A$9</c:f>
              <c:strCache>
                <c:ptCount val="6"/>
                <c:pt idx="0">
                  <c:v>E00-E90</c:v>
                </c:pt>
                <c:pt idx="1">
                  <c:v>F00-F99</c:v>
                </c:pt>
                <c:pt idx="2">
                  <c:v>J00-J99</c:v>
                </c:pt>
                <c:pt idx="3">
                  <c:v>K00-K93</c:v>
                </c:pt>
                <c:pt idx="4">
                  <c:v>Q00-Q99</c:v>
                </c:pt>
                <c:pt idx="5">
                  <c:v>Other</c:v>
                </c:pt>
              </c:strCache>
            </c:strRef>
          </c:cat>
          <c:val>
            <c:numRef>
              <c:f>'Data 8'!$D$4:$D$9</c:f>
              <c:numCache>
                <c:formatCode>#,##0</c:formatCode>
                <c:ptCount val="6"/>
                <c:pt idx="0">
                  <c:v>581</c:v>
                </c:pt>
                <c:pt idx="1">
                  <c:v>8073</c:v>
                </c:pt>
                <c:pt idx="2">
                  <c:v>547</c:v>
                </c:pt>
                <c:pt idx="3">
                  <c:v>392</c:v>
                </c:pt>
                <c:pt idx="4">
                  <c:v>293</c:v>
                </c:pt>
                <c:pt idx="5">
                  <c:v>725</c:v>
                </c:pt>
              </c:numCache>
            </c:numRef>
          </c:val>
          <c:extLst>
            <c:ext xmlns:c16="http://schemas.microsoft.com/office/drawing/2014/chart" uri="{C3380CC4-5D6E-409C-BE32-E72D297353CC}">
              <c16:uniqueId val="{00000000-93B1-4309-88D5-76A894C03260}"/>
            </c:ext>
          </c:extLst>
        </c:ser>
        <c:dLbls>
          <c:showLegendKey val="0"/>
          <c:showVal val="0"/>
          <c:showCatName val="0"/>
          <c:showSerName val="0"/>
          <c:showPercent val="0"/>
          <c:showBubbleSize val="0"/>
        </c:dLbls>
        <c:gapWidth val="33"/>
        <c:overlap val="100"/>
        <c:axId val="38968704"/>
        <c:axId val="38970496"/>
      </c:barChart>
      <c:catAx>
        <c:axId val="38968704"/>
        <c:scaling>
          <c:orientation val="minMax"/>
        </c:scaling>
        <c:delete val="0"/>
        <c:axPos val="b"/>
        <c:numFmt formatCode="General" sourceLinked="1"/>
        <c:majorTickMark val="none"/>
        <c:minorTickMark val="none"/>
        <c:tickLblPos val="nextTo"/>
        <c:spPr>
          <a:ln w="6350">
            <a:solidFill>
              <a:srgbClr val="000000"/>
            </a:solidFill>
            <a:prstDash val="solid"/>
          </a:ln>
        </c:spPr>
        <c:txPr>
          <a:bodyPr rot="0" vert="horz"/>
          <a:lstStyle/>
          <a:p>
            <a:pPr>
              <a:defRPr/>
            </a:pPr>
            <a:endParaRPr lang="fi-FI"/>
          </a:p>
        </c:txPr>
        <c:crossAx val="38970496"/>
        <c:crosses val="autoZero"/>
        <c:auto val="1"/>
        <c:lblAlgn val="ctr"/>
        <c:lblOffset val="100"/>
        <c:noMultiLvlLbl val="0"/>
      </c:catAx>
      <c:valAx>
        <c:axId val="38970496"/>
        <c:scaling>
          <c:orientation val="minMax"/>
          <c:min val="0"/>
        </c:scaling>
        <c:delete val="0"/>
        <c:axPos val="l"/>
        <c:majorGridlines>
          <c:spPr>
            <a:ln w="3175">
              <a:solidFill>
                <a:srgbClr val="000000"/>
              </a:solidFill>
              <a:prstDash val="solid"/>
            </a:ln>
          </c:spPr>
        </c:majorGridlines>
        <c:numFmt formatCode="#,##0" sourceLinked="0"/>
        <c:majorTickMark val="out"/>
        <c:minorTickMark val="out"/>
        <c:tickLblPos val="nextTo"/>
        <c:spPr>
          <a:ln w="6350">
            <a:solidFill>
              <a:srgbClr val="000000"/>
            </a:solidFill>
            <a:prstDash val="solid"/>
          </a:ln>
        </c:spPr>
        <c:txPr>
          <a:bodyPr rot="0" vert="horz"/>
          <a:lstStyle/>
          <a:p>
            <a:pPr>
              <a:defRPr/>
            </a:pPr>
            <a:endParaRPr lang="fi-FI"/>
          </a:p>
        </c:txPr>
        <c:crossAx val="38968704"/>
        <c:crosses val="autoZero"/>
        <c:crossBetween val="between"/>
        <c:majorUnit val="1000"/>
        <c:minorUnit val="5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 9'!$F$9</c:f>
          <c:strCache>
            <c:ptCount val="1"/>
            <c:pt idx="0">
              <c:v>Number 15 572</c:v>
            </c:pt>
          </c:strCache>
        </c:strRef>
      </c:tx>
      <c:layout>
        <c:manualLayout>
          <c:xMode val="edge"/>
          <c:yMode val="edge"/>
          <c:x val="0.41324346050946531"/>
          <c:y val="0.5030733534545806"/>
        </c:manualLayout>
      </c:layout>
      <c:overlay val="0"/>
    </c:title>
    <c:autoTitleDeleted val="0"/>
    <c:plotArea>
      <c:layout>
        <c:manualLayout>
          <c:layoutTarget val="inner"/>
          <c:xMode val="edge"/>
          <c:yMode val="edge"/>
          <c:x val="0.30436020449087964"/>
          <c:y val="0.24787535600603117"/>
          <c:w val="0.37910151946673981"/>
          <c:h val="0.5560155618845517"/>
        </c:manualLayout>
      </c:layout>
      <c:doughnutChart>
        <c:varyColors val="1"/>
        <c:ser>
          <c:idx val="0"/>
          <c:order val="0"/>
          <c:tx>
            <c:strRef>
              <c:f>'Data 9'!$C$3</c:f>
              <c:strCache>
                <c:ptCount val="1"/>
                <c:pt idx="0">
                  <c:v>Number</c:v>
                </c:pt>
              </c:strCache>
            </c:strRef>
          </c:tx>
          <c:spPr>
            <a:solidFill>
              <a:srgbClr val="AA4E0F"/>
            </a:solidFill>
            <a:ln w="3175">
              <a:solidFill>
                <a:srgbClr val="000000"/>
              </a:solidFill>
              <a:prstDash val="solid"/>
            </a:ln>
          </c:spPr>
          <c:dPt>
            <c:idx val="0"/>
            <c:bubble3D val="0"/>
            <c:spPr>
              <a:solidFill>
                <a:schemeClr val="accent4"/>
              </a:solidFill>
              <a:ln w="3175">
                <a:solidFill>
                  <a:srgbClr val="000000"/>
                </a:solidFill>
                <a:prstDash val="solid"/>
              </a:ln>
            </c:spPr>
            <c:extLst>
              <c:ext xmlns:c16="http://schemas.microsoft.com/office/drawing/2014/chart" uri="{C3380CC4-5D6E-409C-BE32-E72D297353CC}">
                <c16:uniqueId val="{00000001-1664-4638-A84C-2B766936F366}"/>
              </c:ext>
            </c:extLst>
          </c:dPt>
          <c:dPt>
            <c:idx val="1"/>
            <c:bubble3D val="0"/>
            <c:spPr>
              <a:solidFill>
                <a:schemeClr val="accent4">
                  <a:lumMod val="60000"/>
                  <a:lumOff val="40000"/>
                </a:schemeClr>
              </a:solidFill>
              <a:ln w="3175">
                <a:solidFill>
                  <a:srgbClr val="000000"/>
                </a:solidFill>
                <a:prstDash val="solid"/>
              </a:ln>
            </c:spPr>
            <c:extLst>
              <c:ext xmlns:c16="http://schemas.microsoft.com/office/drawing/2014/chart" uri="{C3380CC4-5D6E-409C-BE32-E72D297353CC}">
                <c16:uniqueId val="{00000003-1664-4638-A84C-2B766936F366}"/>
              </c:ext>
            </c:extLst>
          </c:dPt>
          <c:dPt>
            <c:idx val="2"/>
            <c:bubble3D val="0"/>
            <c:spPr>
              <a:solidFill>
                <a:schemeClr val="accent4">
                  <a:lumMod val="20000"/>
                  <a:lumOff val="80000"/>
                </a:schemeClr>
              </a:solidFill>
              <a:ln w="3175">
                <a:solidFill>
                  <a:srgbClr val="000000"/>
                </a:solidFill>
                <a:prstDash val="solid"/>
              </a:ln>
            </c:spPr>
            <c:extLst>
              <c:ext xmlns:c16="http://schemas.microsoft.com/office/drawing/2014/chart" uri="{C3380CC4-5D6E-409C-BE32-E72D297353CC}">
                <c16:uniqueId val="{00000005-1664-4638-A84C-2B766936F366}"/>
              </c:ext>
            </c:extLst>
          </c:dPt>
          <c:dPt>
            <c:idx val="3"/>
            <c:bubble3D val="0"/>
            <c:spPr>
              <a:solidFill>
                <a:schemeClr val="bg1">
                  <a:lumMod val="75000"/>
                </a:schemeClr>
              </a:solidFill>
              <a:ln w="3175">
                <a:solidFill>
                  <a:srgbClr val="000000"/>
                </a:solidFill>
                <a:prstDash val="solid"/>
              </a:ln>
            </c:spPr>
            <c:extLst>
              <c:ext xmlns:c16="http://schemas.microsoft.com/office/drawing/2014/chart" uri="{C3380CC4-5D6E-409C-BE32-E72D297353CC}">
                <c16:uniqueId val="{00000007-1664-4638-A84C-2B766936F366}"/>
              </c:ext>
            </c:extLst>
          </c:dPt>
          <c:dPt>
            <c:idx val="4"/>
            <c:bubble3D val="0"/>
            <c:spPr>
              <a:solidFill>
                <a:srgbClr val="75FFC4"/>
              </a:solidFill>
              <a:ln w="3175">
                <a:solidFill>
                  <a:srgbClr val="000000"/>
                </a:solidFill>
                <a:prstDash val="solid"/>
              </a:ln>
            </c:spPr>
            <c:extLst>
              <c:ext xmlns:c16="http://schemas.microsoft.com/office/drawing/2014/chart" uri="{C3380CC4-5D6E-409C-BE32-E72D297353CC}">
                <c16:uniqueId val="{00000009-1664-4638-A84C-2B766936F366}"/>
              </c:ext>
            </c:extLst>
          </c:dPt>
          <c:dPt>
            <c:idx val="5"/>
            <c:bubble3D val="0"/>
            <c:spPr>
              <a:solidFill>
                <a:srgbClr val="AE5FD2"/>
              </a:solidFill>
              <a:ln w="3175">
                <a:solidFill>
                  <a:srgbClr val="000000"/>
                </a:solidFill>
                <a:prstDash val="solid"/>
              </a:ln>
            </c:spPr>
            <c:extLst>
              <c:ext xmlns:c16="http://schemas.microsoft.com/office/drawing/2014/chart" uri="{C3380CC4-5D6E-409C-BE32-E72D297353CC}">
                <c16:uniqueId val="{0000000B-1664-4638-A84C-2B766936F366}"/>
              </c:ext>
            </c:extLst>
          </c:dPt>
          <c:dPt>
            <c:idx val="6"/>
            <c:bubble3D val="0"/>
            <c:spPr>
              <a:solidFill>
                <a:schemeClr val="accent2"/>
              </a:solidFill>
              <a:ln w="3175">
                <a:solidFill>
                  <a:srgbClr val="000000"/>
                </a:solidFill>
                <a:prstDash val="solid"/>
              </a:ln>
            </c:spPr>
            <c:extLst>
              <c:ext xmlns:c16="http://schemas.microsoft.com/office/drawing/2014/chart" uri="{C3380CC4-5D6E-409C-BE32-E72D297353CC}">
                <c16:uniqueId val="{0000000D-1664-4638-A84C-2B766936F366}"/>
              </c:ext>
            </c:extLst>
          </c:dPt>
          <c:dLbls>
            <c:dLbl>
              <c:idx val="0"/>
              <c:layout>
                <c:manualLayout>
                  <c:x val="2.7739865850101124E-3"/>
                  <c:y val="4.8172196297238109E-4"/>
                </c:manualLayout>
              </c:layout>
              <c:numFmt formatCode="0.0\ %" sourceLinked="0"/>
              <c:spPr>
                <a:noFill/>
                <a:ln>
                  <a:noFill/>
                </a:ln>
                <a:effectLst/>
              </c:spPr>
              <c:txPr>
                <a:bodyPr/>
                <a:lstStyle/>
                <a:p>
                  <a:pPr algn="l">
                    <a:defRPr>
                      <a:solidFill>
                        <a:schemeClr val="bg1"/>
                      </a:solidFill>
                    </a:defRPr>
                  </a:pPr>
                  <a:endParaRPr lang="fi-FI"/>
                </a:p>
              </c:txPr>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664-4638-A84C-2B766936F366}"/>
                </c:ext>
              </c:extLst>
            </c:dLbl>
            <c:dLbl>
              <c:idx val="1"/>
              <c:layout>
                <c:manualLayout>
                  <c:x val="6.0788823060560374E-4"/>
                  <c:y val="-3.821969062377841E-4"/>
                </c:manualLayout>
              </c:layout>
              <c:showLegendKey val="0"/>
              <c:showVal val="0"/>
              <c:showCatName val="0"/>
              <c:showSerName val="0"/>
              <c:showPercent val="1"/>
              <c:showBubbleSize val="0"/>
              <c:separator>; </c:separator>
              <c:extLst>
                <c:ext xmlns:c15="http://schemas.microsoft.com/office/drawing/2012/chart" uri="{CE6537A1-D6FC-4f65-9D91-7224C49458BB}">
                  <c15:layout>
                    <c:manualLayout>
                      <c:w val="6.9877498388136686E-2"/>
                      <c:h val="6.6572104018912517E-2"/>
                    </c:manualLayout>
                  </c15:layout>
                </c:ext>
                <c:ext xmlns:c16="http://schemas.microsoft.com/office/drawing/2014/chart" uri="{C3380CC4-5D6E-409C-BE32-E72D297353CC}">
                  <c16:uniqueId val="{00000003-1664-4638-A84C-2B766936F366}"/>
                </c:ext>
              </c:extLst>
            </c:dLbl>
            <c:dLbl>
              <c:idx val="2"/>
              <c:layout>
                <c:manualLayout>
                  <c:x val="3.8094802946536904E-3"/>
                  <c:y val="-1.6012360157108021E-2"/>
                </c:manualLayout>
              </c:layout>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664-4638-A84C-2B766936F366}"/>
                </c:ext>
              </c:extLst>
            </c:dLbl>
            <c:dLbl>
              <c:idx val="3"/>
              <c:layout>
                <c:manualLayout>
                  <c:x val="8.4525086538096723E-3"/>
                  <c:y val="-9.6336670787438697E-2"/>
                </c:manualLayout>
              </c:layout>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1664-4638-A84C-2B766936F366}"/>
                </c:ext>
              </c:extLst>
            </c:dLbl>
            <c:dLbl>
              <c:idx val="4"/>
              <c:layout>
                <c:manualLayout>
                  <c:x val="-3.3036377699164426E-2"/>
                  <c:y val="-2.3499215572557679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1664-4638-A84C-2B766936F366}"/>
                </c:ext>
              </c:extLst>
            </c:dLbl>
            <c:dLbl>
              <c:idx val="5"/>
              <c:layout>
                <c:manualLayout>
                  <c:x val="-3.951324266284896E-3"/>
                  <c:y val="-5.5616239459429272E-3"/>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1664-4638-A84C-2B766936F366}"/>
                </c:ext>
              </c:extLst>
            </c:dLbl>
            <c:dLbl>
              <c:idx val="6"/>
              <c:layout>
                <c:manualLayout>
                  <c:x val="-1.4541748529016078E-2"/>
                  <c:y val="-1.8140392025464903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1664-4638-A84C-2B766936F366}"/>
                </c:ext>
              </c:extLst>
            </c:dLbl>
            <c:numFmt formatCode="0.0\ %" sourceLinked="0"/>
            <c:spPr>
              <a:noFill/>
              <a:ln>
                <a:noFill/>
              </a:ln>
              <a:effectLst/>
            </c:spPr>
            <c:txPr>
              <a:bodyPr/>
              <a:lstStyle/>
              <a:p>
                <a:pPr algn="l">
                  <a:defRPr/>
                </a:pPr>
                <a:endParaRPr lang="fi-FI"/>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'Data 9'!$A$4:$A$7</c:f>
              <c:strCache>
                <c:ptCount val="4"/>
                <c:pt idx="0">
                  <c:v>Basic rate</c:v>
                </c:pt>
                <c:pt idx="1">
                  <c:v>Middle rate</c:v>
                </c:pt>
                <c:pt idx="2">
                  <c:v>Highest rate</c:v>
                </c:pt>
                <c:pt idx="3">
                  <c:v>Grandfathered benefit</c:v>
                </c:pt>
              </c:strCache>
            </c:strRef>
          </c:cat>
          <c:val>
            <c:numRef>
              <c:f>'Data 9'!$C$4:$C$7</c:f>
              <c:numCache>
                <c:formatCode>#,##0</c:formatCode>
                <c:ptCount val="4"/>
                <c:pt idx="0">
                  <c:v>8600</c:v>
                </c:pt>
                <c:pt idx="1">
                  <c:v>4659</c:v>
                </c:pt>
                <c:pt idx="2">
                  <c:v>2065</c:v>
                </c:pt>
                <c:pt idx="3">
                  <c:v>242</c:v>
                </c:pt>
              </c:numCache>
            </c:numRef>
          </c:val>
          <c:extLst>
            <c:ext xmlns:c16="http://schemas.microsoft.com/office/drawing/2014/chart" uri="{C3380CC4-5D6E-409C-BE32-E72D297353CC}">
              <c16:uniqueId val="{0000000E-1664-4638-A84C-2B766936F366}"/>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19346421155768E-2"/>
          <c:y val="0.2061383816384654"/>
          <c:w val="0.7165105570701148"/>
          <c:h val="0.66855524079320117"/>
        </c:manualLayout>
      </c:layout>
      <c:barChart>
        <c:barDir val="col"/>
        <c:grouping val="stacked"/>
        <c:varyColors val="0"/>
        <c:ser>
          <c:idx val="0"/>
          <c:order val="0"/>
          <c:tx>
            <c:strRef>
              <c:f>'Data 10'!$B$4</c:f>
              <c:strCache>
                <c:ptCount val="1"/>
                <c:pt idx="0">
                  <c:v>Neoplasms</c:v>
                </c:pt>
              </c:strCache>
            </c:strRef>
          </c:tx>
          <c:spPr>
            <a:solidFill>
              <a:schemeClr val="accent4"/>
            </a:solidFill>
            <a:ln w="6350">
              <a:solidFill>
                <a:srgbClr val="000000"/>
              </a:solidFill>
              <a:prstDash val="solid"/>
            </a:ln>
          </c:spPr>
          <c:invertIfNegative val="0"/>
          <c:cat>
            <c:numRef>
              <c:f>'Data 10'!$A$5:$A$37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10'!$B$5:$B$37</c:f>
              <c:numCache>
                <c:formatCode>#,##0</c:formatCode>
                <c:ptCount val="33"/>
                <c:pt idx="0">
                  <c:v>164</c:v>
                </c:pt>
                <c:pt idx="1">
                  <c:v>201</c:v>
                </c:pt>
                <c:pt idx="2">
                  <c:v>231</c:v>
                </c:pt>
                <c:pt idx="3">
                  <c:v>281</c:v>
                </c:pt>
                <c:pt idx="4">
                  <c:v>319</c:v>
                </c:pt>
                <c:pt idx="5">
                  <c:v>286</c:v>
                </c:pt>
                <c:pt idx="6">
                  <c:v>316</c:v>
                </c:pt>
                <c:pt idx="7">
                  <c:v>331</c:v>
                </c:pt>
                <c:pt idx="8">
                  <c:v>350</c:v>
                </c:pt>
                <c:pt idx="9">
                  <c:v>364</c:v>
                </c:pt>
                <c:pt idx="10">
                  <c:v>330</c:v>
                </c:pt>
                <c:pt idx="11">
                  <c:v>345</c:v>
                </c:pt>
                <c:pt idx="12">
                  <c:v>333</c:v>
                </c:pt>
                <c:pt idx="13">
                  <c:v>313</c:v>
                </c:pt>
                <c:pt idx="14">
                  <c:v>303</c:v>
                </c:pt>
                <c:pt idx="15">
                  <c:v>306</c:v>
                </c:pt>
                <c:pt idx="16">
                  <c:v>304</c:v>
                </c:pt>
                <c:pt idx="17">
                  <c:v>305</c:v>
                </c:pt>
                <c:pt idx="18">
                  <c:v>302</c:v>
                </c:pt>
                <c:pt idx="19">
                  <c:v>268</c:v>
                </c:pt>
                <c:pt idx="20">
                  <c:v>256</c:v>
                </c:pt>
                <c:pt idx="21">
                  <c:v>254</c:v>
                </c:pt>
                <c:pt idx="22">
                  <c:v>248</c:v>
                </c:pt>
                <c:pt idx="23">
                  <c:v>230</c:v>
                </c:pt>
                <c:pt idx="24">
                  <c:v>261</c:v>
                </c:pt>
                <c:pt idx="25">
                  <c:v>271</c:v>
                </c:pt>
                <c:pt idx="26">
                  <c:v>301</c:v>
                </c:pt>
                <c:pt idx="27">
                  <c:v>296</c:v>
                </c:pt>
                <c:pt idx="28">
                  <c:v>284</c:v>
                </c:pt>
                <c:pt idx="29">
                  <c:v>263</c:v>
                </c:pt>
                <c:pt idx="30">
                  <c:v>280</c:v>
                </c:pt>
                <c:pt idx="31">
                  <c:v>304</c:v>
                </c:pt>
                <c:pt idx="32">
                  <c:v>287</c:v>
                </c:pt>
              </c:numCache>
            </c:numRef>
          </c:val>
          <c:extLst>
            <c:ext xmlns:c16="http://schemas.microsoft.com/office/drawing/2014/chart" uri="{C3380CC4-5D6E-409C-BE32-E72D297353CC}">
              <c16:uniqueId val="{00000000-C4D0-4723-8BB2-5E4B596ED143}"/>
            </c:ext>
          </c:extLst>
        </c:ser>
        <c:ser>
          <c:idx val="1"/>
          <c:order val="1"/>
          <c:tx>
            <c:strRef>
              <c:f>'Data 10'!$C$4</c:f>
              <c:strCache>
                <c:ptCount val="1"/>
                <c:pt idx="0">
                  <c:v>Mental and behavioural disorders</c:v>
                </c:pt>
              </c:strCache>
            </c:strRef>
          </c:tx>
          <c:spPr>
            <a:solidFill>
              <a:schemeClr val="accent4">
                <a:lumMod val="60000"/>
                <a:lumOff val="40000"/>
              </a:schemeClr>
            </a:solidFill>
            <a:ln w="6350">
              <a:solidFill>
                <a:srgbClr val="000000"/>
              </a:solidFill>
              <a:prstDash val="solid"/>
            </a:ln>
          </c:spPr>
          <c:invertIfNegative val="0"/>
          <c:cat>
            <c:numRef>
              <c:f>'Data 10'!$A$5:$A$37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10'!$C$5:$C$37</c:f>
              <c:numCache>
                <c:formatCode>#,##0</c:formatCode>
                <c:ptCount val="33"/>
                <c:pt idx="0">
                  <c:v>90</c:v>
                </c:pt>
                <c:pt idx="1">
                  <c:v>117</c:v>
                </c:pt>
                <c:pt idx="2">
                  <c:v>135</c:v>
                </c:pt>
                <c:pt idx="3">
                  <c:v>160</c:v>
                </c:pt>
                <c:pt idx="4">
                  <c:v>179</c:v>
                </c:pt>
                <c:pt idx="5">
                  <c:v>170</c:v>
                </c:pt>
                <c:pt idx="6">
                  <c:v>185</c:v>
                </c:pt>
                <c:pt idx="7">
                  <c:v>240</c:v>
                </c:pt>
                <c:pt idx="8">
                  <c:v>325</c:v>
                </c:pt>
                <c:pt idx="9">
                  <c:v>410</c:v>
                </c:pt>
                <c:pt idx="10">
                  <c:v>608</c:v>
                </c:pt>
                <c:pt idx="11">
                  <c:v>765</c:v>
                </c:pt>
                <c:pt idx="12">
                  <c:v>948</c:v>
                </c:pt>
                <c:pt idx="13">
                  <c:v>1085</c:v>
                </c:pt>
                <c:pt idx="14">
                  <c:v>1225</c:v>
                </c:pt>
                <c:pt idx="15">
                  <c:v>1193</c:v>
                </c:pt>
                <c:pt idx="16">
                  <c:v>1219</c:v>
                </c:pt>
                <c:pt idx="17">
                  <c:v>1202</c:v>
                </c:pt>
                <c:pt idx="18">
                  <c:v>1384</c:v>
                </c:pt>
                <c:pt idx="19">
                  <c:v>1518</c:v>
                </c:pt>
                <c:pt idx="20">
                  <c:v>1583</c:v>
                </c:pt>
                <c:pt idx="21">
                  <c:v>1867</c:v>
                </c:pt>
                <c:pt idx="22">
                  <c:v>2105</c:v>
                </c:pt>
                <c:pt idx="23">
                  <c:v>2426</c:v>
                </c:pt>
                <c:pt idx="24">
                  <c:v>2815</c:v>
                </c:pt>
                <c:pt idx="25">
                  <c:v>3650</c:v>
                </c:pt>
                <c:pt idx="26">
                  <c:v>4043</c:v>
                </c:pt>
                <c:pt idx="27">
                  <c:v>4116</c:v>
                </c:pt>
                <c:pt idx="28">
                  <c:v>4650</c:v>
                </c:pt>
                <c:pt idx="29">
                  <c:v>4939</c:v>
                </c:pt>
                <c:pt idx="30">
                  <c:v>5254</c:v>
                </c:pt>
                <c:pt idx="31">
                  <c:v>5829</c:v>
                </c:pt>
                <c:pt idx="32">
                  <c:v>6570</c:v>
                </c:pt>
              </c:numCache>
            </c:numRef>
          </c:val>
          <c:extLst>
            <c:ext xmlns:c16="http://schemas.microsoft.com/office/drawing/2014/chart" uri="{C3380CC4-5D6E-409C-BE32-E72D297353CC}">
              <c16:uniqueId val="{00000001-C4D0-4723-8BB2-5E4B596ED143}"/>
            </c:ext>
          </c:extLst>
        </c:ser>
        <c:ser>
          <c:idx val="2"/>
          <c:order val="2"/>
          <c:tx>
            <c:strRef>
              <c:f>'Data 10'!$D$4</c:f>
              <c:strCache>
                <c:ptCount val="1"/>
                <c:pt idx="0">
                  <c:v>Diseases of the nervous system</c:v>
                </c:pt>
              </c:strCache>
            </c:strRef>
          </c:tx>
          <c:spPr>
            <a:solidFill>
              <a:schemeClr val="accent4">
                <a:lumMod val="20000"/>
                <a:lumOff val="80000"/>
              </a:schemeClr>
            </a:solidFill>
            <a:ln w="6350">
              <a:solidFill>
                <a:srgbClr val="000000"/>
              </a:solidFill>
            </a:ln>
          </c:spPr>
          <c:invertIfNegative val="0"/>
          <c:cat>
            <c:numRef>
              <c:f>'Data 10'!$A$5:$A$37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10'!$D$5:$D$37</c:f>
              <c:numCache>
                <c:formatCode>#,##0</c:formatCode>
                <c:ptCount val="33"/>
                <c:pt idx="0">
                  <c:v>385</c:v>
                </c:pt>
                <c:pt idx="1">
                  <c:v>497</c:v>
                </c:pt>
                <c:pt idx="2">
                  <c:v>604</c:v>
                </c:pt>
                <c:pt idx="3">
                  <c:v>647</c:v>
                </c:pt>
                <c:pt idx="4">
                  <c:v>653</c:v>
                </c:pt>
                <c:pt idx="5">
                  <c:v>666</c:v>
                </c:pt>
                <c:pt idx="6">
                  <c:v>694</c:v>
                </c:pt>
                <c:pt idx="7">
                  <c:v>761</c:v>
                </c:pt>
                <c:pt idx="8">
                  <c:v>802</c:v>
                </c:pt>
                <c:pt idx="9">
                  <c:v>890</c:v>
                </c:pt>
                <c:pt idx="10">
                  <c:v>1035</c:v>
                </c:pt>
                <c:pt idx="11">
                  <c:v>1176</c:v>
                </c:pt>
                <c:pt idx="12">
                  <c:v>1287</c:v>
                </c:pt>
                <c:pt idx="13">
                  <c:v>1345</c:v>
                </c:pt>
                <c:pt idx="14">
                  <c:v>1379</c:v>
                </c:pt>
                <c:pt idx="15">
                  <c:v>1401</c:v>
                </c:pt>
                <c:pt idx="16">
                  <c:v>1447</c:v>
                </c:pt>
                <c:pt idx="17">
                  <c:v>1448</c:v>
                </c:pt>
                <c:pt idx="18">
                  <c:v>1396</c:v>
                </c:pt>
                <c:pt idx="19">
                  <c:v>1345</c:v>
                </c:pt>
                <c:pt idx="20">
                  <c:v>1338</c:v>
                </c:pt>
                <c:pt idx="21">
                  <c:v>1302</c:v>
                </c:pt>
                <c:pt idx="22">
                  <c:v>1271</c:v>
                </c:pt>
                <c:pt idx="23">
                  <c:v>1272</c:v>
                </c:pt>
                <c:pt idx="24">
                  <c:v>1277</c:v>
                </c:pt>
                <c:pt idx="25">
                  <c:v>1444</c:v>
                </c:pt>
                <c:pt idx="26">
                  <c:v>1562</c:v>
                </c:pt>
                <c:pt idx="27">
                  <c:v>1524</c:v>
                </c:pt>
                <c:pt idx="28">
                  <c:v>1652</c:v>
                </c:pt>
                <c:pt idx="29">
                  <c:v>1666</c:v>
                </c:pt>
                <c:pt idx="30">
                  <c:v>1702</c:v>
                </c:pt>
                <c:pt idx="31">
                  <c:v>1701</c:v>
                </c:pt>
                <c:pt idx="32">
                  <c:v>1760</c:v>
                </c:pt>
              </c:numCache>
            </c:numRef>
          </c:val>
          <c:extLst>
            <c:ext xmlns:c16="http://schemas.microsoft.com/office/drawing/2014/chart" uri="{C3380CC4-5D6E-409C-BE32-E72D297353CC}">
              <c16:uniqueId val="{00000002-C4D0-4723-8BB2-5E4B596ED143}"/>
            </c:ext>
          </c:extLst>
        </c:ser>
        <c:ser>
          <c:idx val="3"/>
          <c:order val="3"/>
          <c:tx>
            <c:strRef>
              <c:f>'Data 10'!$E$4</c:f>
              <c:strCache>
                <c:ptCount val="1"/>
                <c:pt idx="0">
                  <c:v>Diseases of the ear and mastoid process</c:v>
                </c:pt>
              </c:strCache>
            </c:strRef>
          </c:tx>
          <c:spPr>
            <a:solidFill>
              <a:schemeClr val="accent3"/>
            </a:solidFill>
            <a:ln w="6350">
              <a:solidFill>
                <a:srgbClr val="000000"/>
              </a:solidFill>
            </a:ln>
          </c:spPr>
          <c:invertIfNegative val="0"/>
          <c:cat>
            <c:numRef>
              <c:f>'Data 10'!$A$5:$A$37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10'!$E$5:$E$37</c:f>
              <c:numCache>
                <c:formatCode>#,##0</c:formatCode>
                <c:ptCount val="33"/>
                <c:pt idx="0">
                  <c:v>1745</c:v>
                </c:pt>
                <c:pt idx="1">
                  <c:v>1795</c:v>
                </c:pt>
                <c:pt idx="2">
                  <c:v>1811</c:v>
                </c:pt>
                <c:pt idx="3">
                  <c:v>1808</c:v>
                </c:pt>
                <c:pt idx="4">
                  <c:v>1812</c:v>
                </c:pt>
                <c:pt idx="5">
                  <c:v>1809</c:v>
                </c:pt>
                <c:pt idx="6">
                  <c:v>1804</c:v>
                </c:pt>
                <c:pt idx="7">
                  <c:v>1804</c:v>
                </c:pt>
                <c:pt idx="8">
                  <c:v>1795</c:v>
                </c:pt>
                <c:pt idx="9">
                  <c:v>1785</c:v>
                </c:pt>
                <c:pt idx="10">
                  <c:v>1778</c:v>
                </c:pt>
                <c:pt idx="11">
                  <c:v>1753</c:v>
                </c:pt>
                <c:pt idx="12">
                  <c:v>1742</c:v>
                </c:pt>
                <c:pt idx="13">
                  <c:v>1718</c:v>
                </c:pt>
                <c:pt idx="14">
                  <c:v>1712</c:v>
                </c:pt>
                <c:pt idx="15">
                  <c:v>1696</c:v>
                </c:pt>
                <c:pt idx="16">
                  <c:v>1662</c:v>
                </c:pt>
                <c:pt idx="17">
                  <c:v>1645</c:v>
                </c:pt>
                <c:pt idx="18">
                  <c:v>1601</c:v>
                </c:pt>
                <c:pt idx="19">
                  <c:v>1578</c:v>
                </c:pt>
                <c:pt idx="20">
                  <c:v>1532</c:v>
                </c:pt>
                <c:pt idx="21">
                  <c:v>1491</c:v>
                </c:pt>
                <c:pt idx="22">
                  <c:v>1479</c:v>
                </c:pt>
                <c:pt idx="23">
                  <c:v>1469</c:v>
                </c:pt>
                <c:pt idx="24">
                  <c:v>1450</c:v>
                </c:pt>
                <c:pt idx="25">
                  <c:v>1482</c:v>
                </c:pt>
                <c:pt idx="26">
                  <c:v>1525</c:v>
                </c:pt>
                <c:pt idx="27">
                  <c:v>1534</c:v>
                </c:pt>
                <c:pt idx="28">
                  <c:v>1525</c:v>
                </c:pt>
                <c:pt idx="29">
                  <c:v>1529</c:v>
                </c:pt>
                <c:pt idx="30">
                  <c:v>1539</c:v>
                </c:pt>
                <c:pt idx="31">
                  <c:v>1531</c:v>
                </c:pt>
                <c:pt idx="32">
                  <c:v>1512</c:v>
                </c:pt>
              </c:numCache>
            </c:numRef>
          </c:val>
          <c:extLst>
            <c:ext xmlns:c16="http://schemas.microsoft.com/office/drawing/2014/chart" uri="{C3380CC4-5D6E-409C-BE32-E72D297353CC}">
              <c16:uniqueId val="{00000003-C4D0-4723-8BB2-5E4B596ED143}"/>
            </c:ext>
          </c:extLst>
        </c:ser>
        <c:ser>
          <c:idx val="4"/>
          <c:order val="4"/>
          <c:tx>
            <c:strRef>
              <c:f>'Data 10'!$F$4</c:f>
              <c:strCache>
                <c:ptCount val="1"/>
                <c:pt idx="0">
                  <c:v>Diseases of the musculoskeletal system and connective tissue</c:v>
                </c:pt>
              </c:strCache>
            </c:strRef>
          </c:tx>
          <c:spPr>
            <a:solidFill>
              <a:schemeClr val="accent3">
                <a:lumMod val="60000"/>
                <a:lumOff val="40000"/>
              </a:schemeClr>
            </a:solidFill>
            <a:ln w="6350">
              <a:solidFill>
                <a:srgbClr val="000000"/>
              </a:solidFill>
            </a:ln>
          </c:spPr>
          <c:invertIfNegative val="0"/>
          <c:cat>
            <c:numRef>
              <c:f>'Data 10'!$A$5:$A$37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10'!$F$5:$F$37</c:f>
              <c:numCache>
                <c:formatCode>#,##0</c:formatCode>
                <c:ptCount val="33"/>
                <c:pt idx="0">
                  <c:v>705</c:v>
                </c:pt>
                <c:pt idx="1">
                  <c:v>937</c:v>
                </c:pt>
                <c:pt idx="2">
                  <c:v>1132</c:v>
                </c:pt>
                <c:pt idx="3">
                  <c:v>1196</c:v>
                </c:pt>
                <c:pt idx="4">
                  <c:v>1234</c:v>
                </c:pt>
                <c:pt idx="5">
                  <c:v>1238</c:v>
                </c:pt>
                <c:pt idx="6">
                  <c:v>1325</c:v>
                </c:pt>
                <c:pt idx="7">
                  <c:v>1396</c:v>
                </c:pt>
                <c:pt idx="8">
                  <c:v>1432</c:v>
                </c:pt>
                <c:pt idx="9">
                  <c:v>1434</c:v>
                </c:pt>
                <c:pt idx="10">
                  <c:v>1452</c:v>
                </c:pt>
                <c:pt idx="11">
                  <c:v>1506</c:v>
                </c:pt>
                <c:pt idx="12">
                  <c:v>1459</c:v>
                </c:pt>
                <c:pt idx="13">
                  <c:v>1466</c:v>
                </c:pt>
                <c:pt idx="14">
                  <c:v>1446</c:v>
                </c:pt>
                <c:pt idx="15">
                  <c:v>1423</c:v>
                </c:pt>
                <c:pt idx="16">
                  <c:v>1401</c:v>
                </c:pt>
                <c:pt idx="17">
                  <c:v>1290</c:v>
                </c:pt>
                <c:pt idx="18">
                  <c:v>1213</c:v>
                </c:pt>
                <c:pt idx="19">
                  <c:v>1098</c:v>
                </c:pt>
                <c:pt idx="20">
                  <c:v>981</c:v>
                </c:pt>
                <c:pt idx="21">
                  <c:v>953</c:v>
                </c:pt>
                <c:pt idx="22">
                  <c:v>945</c:v>
                </c:pt>
                <c:pt idx="23">
                  <c:v>918</c:v>
                </c:pt>
                <c:pt idx="24">
                  <c:v>931</c:v>
                </c:pt>
                <c:pt idx="25">
                  <c:v>1015</c:v>
                </c:pt>
                <c:pt idx="26">
                  <c:v>1069</c:v>
                </c:pt>
                <c:pt idx="27">
                  <c:v>1068</c:v>
                </c:pt>
                <c:pt idx="28">
                  <c:v>1147</c:v>
                </c:pt>
                <c:pt idx="29">
                  <c:v>1145</c:v>
                </c:pt>
                <c:pt idx="30">
                  <c:v>1141</c:v>
                </c:pt>
                <c:pt idx="31">
                  <c:v>1147</c:v>
                </c:pt>
                <c:pt idx="32">
                  <c:v>1098</c:v>
                </c:pt>
              </c:numCache>
            </c:numRef>
          </c:val>
          <c:extLst>
            <c:ext xmlns:c16="http://schemas.microsoft.com/office/drawing/2014/chart" uri="{C3380CC4-5D6E-409C-BE32-E72D297353CC}">
              <c16:uniqueId val="{00000004-C4D0-4723-8BB2-5E4B596ED143}"/>
            </c:ext>
          </c:extLst>
        </c:ser>
        <c:ser>
          <c:idx val="5"/>
          <c:order val="5"/>
          <c:tx>
            <c:strRef>
              <c:f>'Data 10'!$G$4</c:f>
              <c:strCache>
                <c:ptCount val="1"/>
                <c:pt idx="0">
                  <c:v>Other diseases</c:v>
                </c:pt>
              </c:strCache>
            </c:strRef>
          </c:tx>
          <c:spPr>
            <a:solidFill>
              <a:schemeClr val="accent3">
                <a:lumMod val="20000"/>
                <a:lumOff val="80000"/>
              </a:schemeClr>
            </a:solidFill>
            <a:ln w="6350">
              <a:solidFill>
                <a:srgbClr val="000000"/>
              </a:solidFill>
            </a:ln>
          </c:spPr>
          <c:invertIfNegative val="0"/>
          <c:cat>
            <c:numRef>
              <c:f>'Data 10'!$A$5:$A$37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10'!$G$5:$G$37</c:f>
              <c:numCache>
                <c:formatCode>#,##0</c:formatCode>
                <c:ptCount val="33"/>
                <c:pt idx="0">
                  <c:v>7128</c:v>
                </c:pt>
                <c:pt idx="1">
                  <c:v>7424</c:v>
                </c:pt>
                <c:pt idx="2">
                  <c:v>7586</c:v>
                </c:pt>
                <c:pt idx="3">
                  <c:v>7441</c:v>
                </c:pt>
                <c:pt idx="4">
                  <c:v>7307</c:v>
                </c:pt>
                <c:pt idx="5">
                  <c:v>7136</c:v>
                </c:pt>
                <c:pt idx="6">
                  <c:v>7044</c:v>
                </c:pt>
                <c:pt idx="7">
                  <c:v>7034</c:v>
                </c:pt>
                <c:pt idx="8">
                  <c:v>6857</c:v>
                </c:pt>
                <c:pt idx="9">
                  <c:v>6810</c:v>
                </c:pt>
                <c:pt idx="10">
                  <c:v>6817</c:v>
                </c:pt>
                <c:pt idx="11">
                  <c:v>6755</c:v>
                </c:pt>
                <c:pt idx="12">
                  <c:v>6707</c:v>
                </c:pt>
                <c:pt idx="13">
                  <c:v>6541</c:v>
                </c:pt>
                <c:pt idx="14">
                  <c:v>6388</c:v>
                </c:pt>
                <c:pt idx="15">
                  <c:v>6148</c:v>
                </c:pt>
                <c:pt idx="16">
                  <c:v>5870</c:v>
                </c:pt>
                <c:pt idx="17">
                  <c:v>5591</c:v>
                </c:pt>
                <c:pt idx="18">
                  <c:v>5342</c:v>
                </c:pt>
                <c:pt idx="19">
                  <c:v>5021</c:v>
                </c:pt>
                <c:pt idx="20">
                  <c:v>4753</c:v>
                </c:pt>
                <c:pt idx="21">
                  <c:v>4574</c:v>
                </c:pt>
                <c:pt idx="22">
                  <c:v>4456</c:v>
                </c:pt>
                <c:pt idx="23">
                  <c:v>4284</c:v>
                </c:pt>
                <c:pt idx="24">
                  <c:v>4191</c:v>
                </c:pt>
                <c:pt idx="25">
                  <c:v>4418</c:v>
                </c:pt>
                <c:pt idx="26">
                  <c:v>4573</c:v>
                </c:pt>
                <c:pt idx="27">
                  <c:v>4459</c:v>
                </c:pt>
                <c:pt idx="28">
                  <c:v>4435</c:v>
                </c:pt>
                <c:pt idx="29">
                  <c:v>4369</c:v>
                </c:pt>
                <c:pt idx="30">
                  <c:v>4261</c:v>
                </c:pt>
                <c:pt idx="31">
                  <c:v>4257</c:v>
                </c:pt>
                <c:pt idx="32">
                  <c:v>4345</c:v>
                </c:pt>
              </c:numCache>
            </c:numRef>
          </c:val>
          <c:extLst>
            <c:ext xmlns:c16="http://schemas.microsoft.com/office/drawing/2014/chart" uri="{C3380CC4-5D6E-409C-BE32-E72D297353CC}">
              <c16:uniqueId val="{00000005-C4D0-4723-8BB2-5E4B596ED143}"/>
            </c:ext>
          </c:extLst>
        </c:ser>
        <c:dLbls>
          <c:showLegendKey val="0"/>
          <c:showVal val="0"/>
          <c:showCatName val="0"/>
          <c:showSerName val="0"/>
          <c:showPercent val="0"/>
          <c:showBubbleSize val="0"/>
        </c:dLbls>
        <c:gapWidth val="0"/>
        <c:overlap val="100"/>
        <c:axId val="38968704"/>
        <c:axId val="38970496"/>
      </c:barChart>
      <c:catAx>
        <c:axId val="38968704"/>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fi-FI"/>
          </a:p>
        </c:txPr>
        <c:crossAx val="38970496"/>
        <c:crosses val="autoZero"/>
        <c:auto val="1"/>
        <c:lblAlgn val="ctr"/>
        <c:lblOffset val="100"/>
        <c:noMultiLvlLbl val="0"/>
      </c:catAx>
      <c:valAx>
        <c:axId val="38970496"/>
        <c:scaling>
          <c:orientation val="minMax"/>
          <c:max val="16000"/>
          <c:min val="0"/>
        </c:scaling>
        <c:delete val="0"/>
        <c:axPos val="l"/>
        <c:majorGridlines>
          <c:spPr>
            <a:ln w="3175">
              <a:solidFill>
                <a:srgbClr val="000000"/>
              </a:solidFill>
              <a:prstDash val="solid"/>
            </a:ln>
          </c:spPr>
        </c:majorGridlines>
        <c:minorGridlines>
          <c:spPr>
            <a:ln w="3175">
              <a:solidFill>
                <a:schemeClr val="bg1">
                  <a:lumMod val="75000"/>
                </a:schemeClr>
              </a:solidFill>
            </a:ln>
          </c:spPr>
        </c:minorGridlines>
        <c:title>
          <c:tx>
            <c:strRef>
              <c:f>'Data 6'!$B$3</c:f>
              <c:strCache>
                <c:ptCount val="1"/>
                <c:pt idx="0">
                  <c:v>Number</c:v>
                </c:pt>
              </c:strCache>
            </c:strRef>
          </c:tx>
          <c:layout>
            <c:manualLayout>
              <c:xMode val="edge"/>
              <c:yMode val="edge"/>
              <c:x val="2.4361829046030757E-2"/>
              <c:y val="0.15609493494164292"/>
            </c:manualLayout>
          </c:layout>
          <c:overlay val="0"/>
          <c:spPr>
            <a:noFill/>
            <a:ln w="25400">
              <a:noFill/>
            </a:ln>
          </c:spPr>
          <c:txPr>
            <a:bodyPr rot="0" vert="horz"/>
            <a:lstStyle/>
            <a:p>
              <a:pPr algn="ctr">
                <a:defRPr/>
              </a:pPr>
              <a:endParaRPr lang="fi-FI"/>
            </a:p>
          </c:txPr>
        </c:title>
        <c:numFmt formatCode="#,##0" sourceLinked="0"/>
        <c:majorTickMark val="out"/>
        <c:minorTickMark val="none"/>
        <c:tickLblPos val="nextTo"/>
        <c:spPr>
          <a:ln w="6350">
            <a:solidFill>
              <a:srgbClr val="000000"/>
            </a:solidFill>
            <a:prstDash val="solid"/>
          </a:ln>
        </c:spPr>
        <c:txPr>
          <a:bodyPr rot="0" vert="horz"/>
          <a:lstStyle/>
          <a:p>
            <a:pPr>
              <a:defRPr/>
            </a:pPr>
            <a:endParaRPr lang="fi-FI"/>
          </a:p>
        </c:txPr>
        <c:crossAx val="38968704"/>
        <c:crosses val="autoZero"/>
        <c:crossBetween val="between"/>
        <c:majorUnit val="2000"/>
        <c:minorUnit val="10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0270793036750483E-2"/>
          <c:y val="0.16832151300236406"/>
        </c:manualLayout>
      </c:layout>
      <c:overlay val="0"/>
      <c:txPr>
        <a:bodyPr/>
        <a:lstStyle/>
        <a:p>
          <a:pPr>
            <a:defRPr sz="1400"/>
          </a:pPr>
          <a:endParaRPr lang="fi-FI"/>
        </a:p>
      </c:txPr>
    </c:title>
    <c:autoTitleDeleted val="0"/>
    <c:plotArea>
      <c:layout>
        <c:manualLayout>
          <c:layoutTarget val="inner"/>
          <c:xMode val="edge"/>
          <c:yMode val="edge"/>
          <c:x val="8.4588048350822675E-2"/>
          <c:y val="0.22126840527912733"/>
          <c:w val="0.59529843585799358"/>
          <c:h val="0.65342521546508814"/>
        </c:manualLayout>
      </c:layout>
      <c:barChart>
        <c:barDir val="col"/>
        <c:grouping val="stacked"/>
        <c:varyColors val="0"/>
        <c:ser>
          <c:idx val="0"/>
          <c:order val="0"/>
          <c:tx>
            <c:strRef>
              <c:f>'Data 11'!$D$3</c:f>
              <c:strCache>
                <c:ptCount val="1"/>
                <c:pt idx="0">
                  <c:v>Number</c:v>
                </c:pt>
              </c:strCache>
            </c:strRef>
          </c:tx>
          <c:spPr>
            <a:solidFill>
              <a:schemeClr val="accent4">
                <a:lumMod val="60000"/>
                <a:lumOff val="40000"/>
              </a:schemeClr>
            </a:solidFill>
            <a:ln w="6350">
              <a:solidFill>
                <a:srgbClr val="000000"/>
              </a:solidFill>
              <a:prstDash val="solid"/>
            </a:ln>
          </c:spPr>
          <c:invertIfNegative val="0"/>
          <c:cat>
            <c:strRef>
              <c:f>'Data 11'!$A$4:$A$9</c:f>
              <c:strCache>
                <c:ptCount val="6"/>
                <c:pt idx="0">
                  <c:v>C00-D48</c:v>
                </c:pt>
                <c:pt idx="1">
                  <c:v>F00-F99</c:v>
                </c:pt>
                <c:pt idx="2">
                  <c:v>G00-G99</c:v>
                </c:pt>
                <c:pt idx="3">
                  <c:v>I00-I99</c:v>
                </c:pt>
                <c:pt idx="4">
                  <c:v>M00-M99</c:v>
                </c:pt>
                <c:pt idx="5">
                  <c:v>Other</c:v>
                </c:pt>
              </c:strCache>
            </c:strRef>
          </c:cat>
          <c:val>
            <c:numRef>
              <c:f>'Data 11'!$D$4:$D$9</c:f>
              <c:numCache>
                <c:formatCode>#,##0</c:formatCode>
                <c:ptCount val="6"/>
                <c:pt idx="0">
                  <c:v>299</c:v>
                </c:pt>
                <c:pt idx="1">
                  <c:v>2194</c:v>
                </c:pt>
                <c:pt idx="2">
                  <c:v>280</c:v>
                </c:pt>
                <c:pt idx="3">
                  <c:v>175</c:v>
                </c:pt>
                <c:pt idx="4">
                  <c:v>90</c:v>
                </c:pt>
                <c:pt idx="5">
                  <c:v>458</c:v>
                </c:pt>
              </c:numCache>
            </c:numRef>
          </c:val>
          <c:extLst>
            <c:ext xmlns:c16="http://schemas.microsoft.com/office/drawing/2014/chart" uri="{C3380CC4-5D6E-409C-BE32-E72D297353CC}">
              <c16:uniqueId val="{00000000-AFFD-4620-BD63-57C260503FB6}"/>
            </c:ext>
          </c:extLst>
        </c:ser>
        <c:dLbls>
          <c:showLegendKey val="0"/>
          <c:showVal val="0"/>
          <c:showCatName val="0"/>
          <c:showSerName val="0"/>
          <c:showPercent val="0"/>
          <c:showBubbleSize val="0"/>
        </c:dLbls>
        <c:gapWidth val="33"/>
        <c:overlap val="100"/>
        <c:axId val="38968704"/>
        <c:axId val="38970496"/>
      </c:barChart>
      <c:catAx>
        <c:axId val="38968704"/>
        <c:scaling>
          <c:orientation val="minMax"/>
        </c:scaling>
        <c:delete val="0"/>
        <c:axPos val="b"/>
        <c:numFmt formatCode="General" sourceLinked="1"/>
        <c:majorTickMark val="none"/>
        <c:minorTickMark val="none"/>
        <c:tickLblPos val="nextTo"/>
        <c:spPr>
          <a:ln w="6350">
            <a:solidFill>
              <a:srgbClr val="000000"/>
            </a:solidFill>
            <a:prstDash val="solid"/>
          </a:ln>
        </c:spPr>
        <c:txPr>
          <a:bodyPr rot="0" vert="horz"/>
          <a:lstStyle/>
          <a:p>
            <a:pPr>
              <a:defRPr/>
            </a:pPr>
            <a:endParaRPr lang="fi-FI"/>
          </a:p>
        </c:txPr>
        <c:crossAx val="38970496"/>
        <c:crosses val="autoZero"/>
        <c:auto val="1"/>
        <c:lblAlgn val="ctr"/>
        <c:lblOffset val="100"/>
        <c:noMultiLvlLbl val="0"/>
      </c:catAx>
      <c:valAx>
        <c:axId val="38970496"/>
        <c:scaling>
          <c:orientation val="minMax"/>
          <c:min val="0"/>
        </c:scaling>
        <c:delete val="0"/>
        <c:axPos val="l"/>
        <c:majorGridlines>
          <c:spPr>
            <a:ln w="3175">
              <a:solidFill>
                <a:srgbClr val="000000"/>
              </a:solidFill>
              <a:prstDash val="solid"/>
            </a:ln>
          </c:spPr>
        </c:majorGridlines>
        <c:numFmt formatCode="#,##0" sourceLinked="0"/>
        <c:majorTickMark val="out"/>
        <c:minorTickMark val="out"/>
        <c:tickLblPos val="nextTo"/>
        <c:spPr>
          <a:ln w="6350">
            <a:solidFill>
              <a:srgbClr val="000000"/>
            </a:solidFill>
            <a:prstDash val="solid"/>
          </a:ln>
        </c:spPr>
        <c:txPr>
          <a:bodyPr rot="0" vert="horz"/>
          <a:lstStyle/>
          <a:p>
            <a:pPr>
              <a:defRPr/>
            </a:pPr>
            <a:endParaRPr lang="fi-FI"/>
          </a:p>
        </c:txPr>
        <c:crossAx val="38968704"/>
        <c:crosses val="autoZero"/>
        <c:crossBetween val="between"/>
        <c:majorUnit val="400"/>
        <c:minorUnit val="1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 12'!$F$9</c:f>
          <c:strCache>
            <c:ptCount val="1"/>
            <c:pt idx="0">
              <c:v>Number 199 684</c:v>
            </c:pt>
          </c:strCache>
        </c:strRef>
      </c:tx>
      <c:layout>
        <c:manualLayout>
          <c:xMode val="edge"/>
          <c:yMode val="edge"/>
          <c:x val="0.41195521574295962"/>
          <c:y val="0.5030733534545806"/>
        </c:manualLayout>
      </c:layout>
      <c:overlay val="0"/>
      <c:txPr>
        <a:bodyPr/>
        <a:lstStyle/>
        <a:p>
          <a:pPr>
            <a:defRPr sz="1600"/>
          </a:pPr>
          <a:endParaRPr lang="fi-FI"/>
        </a:p>
      </c:txPr>
    </c:title>
    <c:autoTitleDeleted val="0"/>
    <c:plotArea>
      <c:layout>
        <c:manualLayout>
          <c:layoutTarget val="inner"/>
          <c:xMode val="edge"/>
          <c:yMode val="edge"/>
          <c:x val="0.30436020449087964"/>
          <c:y val="0.24787535600603117"/>
          <c:w val="0.37910151946673981"/>
          <c:h val="0.5560155618845517"/>
        </c:manualLayout>
      </c:layout>
      <c:doughnutChart>
        <c:varyColors val="1"/>
        <c:ser>
          <c:idx val="0"/>
          <c:order val="0"/>
          <c:tx>
            <c:strRef>
              <c:f>'Data 12'!$C$3</c:f>
              <c:strCache>
                <c:ptCount val="1"/>
                <c:pt idx="0">
                  <c:v>Number</c:v>
                </c:pt>
              </c:strCache>
            </c:strRef>
          </c:tx>
          <c:spPr>
            <a:solidFill>
              <a:srgbClr val="AA4E0F"/>
            </a:solidFill>
            <a:ln w="3175">
              <a:solidFill>
                <a:srgbClr val="000000"/>
              </a:solidFill>
              <a:prstDash val="solid"/>
            </a:ln>
          </c:spPr>
          <c:dPt>
            <c:idx val="0"/>
            <c:bubble3D val="0"/>
            <c:spPr>
              <a:solidFill>
                <a:schemeClr val="accent4"/>
              </a:solidFill>
              <a:ln w="3175">
                <a:solidFill>
                  <a:srgbClr val="000000"/>
                </a:solidFill>
                <a:prstDash val="solid"/>
              </a:ln>
            </c:spPr>
            <c:extLst>
              <c:ext xmlns:c16="http://schemas.microsoft.com/office/drawing/2014/chart" uri="{C3380CC4-5D6E-409C-BE32-E72D297353CC}">
                <c16:uniqueId val="{00000001-81D7-4A6C-9238-7AC2C11F99EA}"/>
              </c:ext>
            </c:extLst>
          </c:dPt>
          <c:dPt>
            <c:idx val="1"/>
            <c:bubble3D val="0"/>
            <c:spPr>
              <a:solidFill>
                <a:schemeClr val="accent4">
                  <a:lumMod val="60000"/>
                  <a:lumOff val="40000"/>
                </a:schemeClr>
              </a:solidFill>
              <a:ln w="3175">
                <a:solidFill>
                  <a:srgbClr val="000000"/>
                </a:solidFill>
                <a:prstDash val="solid"/>
              </a:ln>
            </c:spPr>
            <c:extLst>
              <c:ext xmlns:c16="http://schemas.microsoft.com/office/drawing/2014/chart" uri="{C3380CC4-5D6E-409C-BE32-E72D297353CC}">
                <c16:uniqueId val="{00000003-81D7-4A6C-9238-7AC2C11F99EA}"/>
              </c:ext>
            </c:extLst>
          </c:dPt>
          <c:dPt>
            <c:idx val="2"/>
            <c:bubble3D val="0"/>
            <c:spPr>
              <a:solidFill>
                <a:schemeClr val="accent4">
                  <a:lumMod val="20000"/>
                  <a:lumOff val="80000"/>
                </a:schemeClr>
              </a:solidFill>
              <a:ln w="3175">
                <a:solidFill>
                  <a:srgbClr val="000000"/>
                </a:solidFill>
                <a:prstDash val="solid"/>
              </a:ln>
            </c:spPr>
            <c:extLst>
              <c:ext xmlns:c16="http://schemas.microsoft.com/office/drawing/2014/chart" uri="{C3380CC4-5D6E-409C-BE32-E72D297353CC}">
                <c16:uniqueId val="{00000005-81D7-4A6C-9238-7AC2C11F99EA}"/>
              </c:ext>
            </c:extLst>
          </c:dPt>
          <c:dPt>
            <c:idx val="3"/>
            <c:bubble3D val="0"/>
            <c:spPr>
              <a:solidFill>
                <a:schemeClr val="bg1">
                  <a:lumMod val="75000"/>
                </a:schemeClr>
              </a:solidFill>
              <a:ln w="3175">
                <a:solidFill>
                  <a:srgbClr val="000000"/>
                </a:solidFill>
                <a:prstDash val="solid"/>
              </a:ln>
            </c:spPr>
            <c:extLst>
              <c:ext xmlns:c16="http://schemas.microsoft.com/office/drawing/2014/chart" uri="{C3380CC4-5D6E-409C-BE32-E72D297353CC}">
                <c16:uniqueId val="{00000007-81D7-4A6C-9238-7AC2C11F99EA}"/>
              </c:ext>
            </c:extLst>
          </c:dPt>
          <c:dPt>
            <c:idx val="4"/>
            <c:bubble3D val="0"/>
            <c:spPr>
              <a:solidFill>
                <a:srgbClr val="75FFC4"/>
              </a:solidFill>
              <a:ln w="3175">
                <a:solidFill>
                  <a:srgbClr val="000000"/>
                </a:solidFill>
                <a:prstDash val="solid"/>
              </a:ln>
            </c:spPr>
            <c:extLst>
              <c:ext xmlns:c16="http://schemas.microsoft.com/office/drawing/2014/chart" uri="{C3380CC4-5D6E-409C-BE32-E72D297353CC}">
                <c16:uniqueId val="{00000009-81D7-4A6C-9238-7AC2C11F99EA}"/>
              </c:ext>
            </c:extLst>
          </c:dPt>
          <c:dPt>
            <c:idx val="5"/>
            <c:bubble3D val="0"/>
            <c:spPr>
              <a:solidFill>
                <a:srgbClr val="AE5FD2"/>
              </a:solidFill>
              <a:ln w="3175">
                <a:solidFill>
                  <a:srgbClr val="000000"/>
                </a:solidFill>
                <a:prstDash val="solid"/>
              </a:ln>
            </c:spPr>
            <c:extLst>
              <c:ext xmlns:c16="http://schemas.microsoft.com/office/drawing/2014/chart" uri="{C3380CC4-5D6E-409C-BE32-E72D297353CC}">
                <c16:uniqueId val="{0000000B-81D7-4A6C-9238-7AC2C11F99EA}"/>
              </c:ext>
            </c:extLst>
          </c:dPt>
          <c:dPt>
            <c:idx val="6"/>
            <c:bubble3D val="0"/>
            <c:spPr>
              <a:solidFill>
                <a:schemeClr val="accent2"/>
              </a:solidFill>
              <a:ln w="3175">
                <a:solidFill>
                  <a:srgbClr val="000000"/>
                </a:solidFill>
                <a:prstDash val="solid"/>
              </a:ln>
            </c:spPr>
            <c:extLst>
              <c:ext xmlns:c16="http://schemas.microsoft.com/office/drawing/2014/chart" uri="{C3380CC4-5D6E-409C-BE32-E72D297353CC}">
                <c16:uniqueId val="{0000000D-81D7-4A6C-9238-7AC2C11F99EA}"/>
              </c:ext>
            </c:extLst>
          </c:dPt>
          <c:dLbls>
            <c:dLbl>
              <c:idx val="0"/>
              <c:layout>
                <c:manualLayout>
                  <c:x val="-1.0944424983628477E-3"/>
                  <c:y val="-2.0295377971370598E-2"/>
                </c:manualLayout>
              </c:layout>
              <c:numFmt formatCode="0.0\ %" sourceLinked="0"/>
              <c:spPr>
                <a:noFill/>
                <a:ln>
                  <a:noFill/>
                </a:ln>
                <a:effectLst/>
              </c:spPr>
              <c:txPr>
                <a:bodyPr vertOverflow="overflow" horzOverflow="overflow" wrap="square" anchorCtr="0">
                  <a:spAutoFit/>
                </a:bodyPr>
                <a:lstStyle/>
                <a:p>
                  <a:pPr algn="l">
                    <a:defRPr sz="1400">
                      <a:solidFill>
                        <a:schemeClr val="bg1"/>
                      </a:solidFill>
                    </a:defRPr>
                  </a:pPr>
                  <a:endParaRPr lang="fi-FI"/>
                </a:p>
              </c:txPr>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81D7-4A6C-9238-7AC2C11F99EA}"/>
                </c:ext>
              </c:extLst>
            </c:dLbl>
            <c:dLbl>
              <c:idx val="1"/>
              <c:layout>
                <c:manualLayout>
                  <c:x val="1.8973788817983352E-3"/>
                  <c:y val="-1.7403473501982465E-2"/>
                </c:manualLayout>
              </c:layout>
              <c:showLegendKey val="0"/>
              <c:showVal val="0"/>
              <c:showCatName val="0"/>
              <c:showSerName val="0"/>
              <c:showPercent val="1"/>
              <c:showBubbleSize val="0"/>
              <c:separator>
</c:separator>
              <c:extLst>
                <c:ext xmlns:c15="http://schemas.microsoft.com/office/drawing/2012/chart" uri="{CE6537A1-D6FC-4f65-9D91-7224C49458BB}">
                  <c15:layout>
                    <c:manualLayout>
                      <c:w val="6.9877498388136686E-2"/>
                      <c:h val="6.6572104018912517E-2"/>
                    </c:manualLayout>
                  </c15:layout>
                </c:ext>
                <c:ext xmlns:c16="http://schemas.microsoft.com/office/drawing/2014/chart" uri="{C3380CC4-5D6E-409C-BE32-E72D297353CC}">
                  <c16:uniqueId val="{00000003-81D7-4A6C-9238-7AC2C11F99EA}"/>
                </c:ext>
              </c:extLst>
            </c:dLbl>
            <c:dLbl>
              <c:idx val="2"/>
              <c:layout>
                <c:manualLayout>
                  <c:x val="6.3884615970392954E-3"/>
                  <c:y val="2.9001693937194019E-3"/>
                </c:manualLayout>
              </c:layout>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81D7-4A6C-9238-7AC2C11F99EA}"/>
                </c:ext>
              </c:extLst>
            </c:dLbl>
            <c:dLbl>
              <c:idx val="3"/>
              <c:layout>
                <c:manualLayout>
                  <c:x val="4.5952573143056364E-3"/>
                  <c:y val="-9.0823476852627469E-2"/>
                </c:manualLayout>
              </c:layout>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81D7-4A6C-9238-7AC2C11F99EA}"/>
                </c:ext>
              </c:extLst>
            </c:dLbl>
            <c:dLbl>
              <c:idx val="4"/>
              <c:layout>
                <c:manualLayout>
                  <c:x val="-3.3036377699164426E-2"/>
                  <c:y val="-2.3499215572557679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81D7-4A6C-9238-7AC2C11F99EA}"/>
                </c:ext>
              </c:extLst>
            </c:dLbl>
            <c:dLbl>
              <c:idx val="5"/>
              <c:layout>
                <c:manualLayout>
                  <c:x val="-3.951324266284896E-3"/>
                  <c:y val="-5.5616239459429272E-3"/>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81D7-4A6C-9238-7AC2C11F99EA}"/>
                </c:ext>
              </c:extLst>
            </c:dLbl>
            <c:dLbl>
              <c:idx val="6"/>
              <c:layout>
                <c:manualLayout>
                  <c:x val="-1.4541748529016078E-2"/>
                  <c:y val="-1.8140392025464903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81D7-4A6C-9238-7AC2C11F99EA}"/>
                </c:ext>
              </c:extLst>
            </c:dLbl>
            <c:numFmt formatCode="0.0\ %" sourceLinked="0"/>
            <c:spPr>
              <a:noFill/>
              <a:ln>
                <a:noFill/>
              </a:ln>
              <a:effectLst/>
            </c:spPr>
            <c:txPr>
              <a:bodyPr anchorCtr="0"/>
              <a:lstStyle/>
              <a:p>
                <a:pPr algn="l">
                  <a:defRPr sz="1400"/>
                </a:pPr>
                <a:endParaRPr lang="fi-FI"/>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'Data 12'!$A$4:$A$7</c:f>
              <c:strCache>
                <c:ptCount val="4"/>
                <c:pt idx="0">
                  <c:v>Basic rate</c:v>
                </c:pt>
                <c:pt idx="1">
                  <c:v>Middle rate</c:v>
                </c:pt>
                <c:pt idx="2">
                  <c:v>Highest rate</c:v>
                </c:pt>
                <c:pt idx="3">
                  <c:v>Grandfathered benefit</c:v>
                </c:pt>
              </c:strCache>
            </c:strRef>
          </c:cat>
          <c:val>
            <c:numRef>
              <c:f>'Data 12'!$C$4:$C$7</c:f>
              <c:numCache>
                <c:formatCode>#,##0</c:formatCode>
                <c:ptCount val="4"/>
                <c:pt idx="0">
                  <c:v>75996</c:v>
                </c:pt>
                <c:pt idx="1">
                  <c:v>82093</c:v>
                </c:pt>
                <c:pt idx="2">
                  <c:v>41411</c:v>
                </c:pt>
                <c:pt idx="3">
                  <c:v>169</c:v>
                </c:pt>
              </c:numCache>
            </c:numRef>
          </c:val>
          <c:extLst>
            <c:ext xmlns:c16="http://schemas.microsoft.com/office/drawing/2014/chart" uri="{C3380CC4-5D6E-409C-BE32-E72D297353CC}">
              <c16:uniqueId val="{0000000E-81D7-4A6C-9238-7AC2C11F99EA}"/>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50215079912"/>
          <c:y val="0.20523340965358058"/>
          <c:w val="0.70999582176873721"/>
          <c:h val="0.66150086558329146"/>
        </c:manualLayout>
      </c:layout>
      <c:barChart>
        <c:barDir val="col"/>
        <c:grouping val="stacked"/>
        <c:varyColors val="0"/>
        <c:ser>
          <c:idx val="0"/>
          <c:order val="0"/>
          <c:tx>
            <c:strRef>
              <c:f>'Data 13'!$B$4</c:f>
              <c:strCache>
                <c:ptCount val="1"/>
                <c:pt idx="0">
                  <c:v>Neoplasms</c:v>
                </c:pt>
              </c:strCache>
            </c:strRef>
          </c:tx>
          <c:spPr>
            <a:solidFill>
              <a:schemeClr val="accent4"/>
            </a:solidFill>
            <a:ln w="6350">
              <a:solidFill>
                <a:srgbClr val="000000"/>
              </a:solidFill>
              <a:prstDash val="solid"/>
            </a:ln>
          </c:spPr>
          <c:invertIfNegative val="0"/>
          <c:cat>
            <c:numRef>
              <c:f>'Data 13'!$A$5:$A$37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13'!$B$5:$B$37</c:f>
              <c:numCache>
                <c:formatCode>#,##0</c:formatCode>
                <c:ptCount val="33"/>
                <c:pt idx="0">
                  <c:v>1841</c:v>
                </c:pt>
                <c:pt idx="1">
                  <c:v>2519</c:v>
                </c:pt>
                <c:pt idx="2">
                  <c:v>2958</c:v>
                </c:pt>
                <c:pt idx="3">
                  <c:v>3365</c:v>
                </c:pt>
                <c:pt idx="4">
                  <c:v>3776</c:v>
                </c:pt>
                <c:pt idx="5">
                  <c:v>3845</c:v>
                </c:pt>
                <c:pt idx="6">
                  <c:v>4170</c:v>
                </c:pt>
                <c:pt idx="7">
                  <c:v>4284</c:v>
                </c:pt>
                <c:pt idx="8">
                  <c:v>4391</c:v>
                </c:pt>
                <c:pt idx="9">
                  <c:v>4677</c:v>
                </c:pt>
                <c:pt idx="10">
                  <c:v>4761</c:v>
                </c:pt>
                <c:pt idx="11">
                  <c:v>4850</c:v>
                </c:pt>
                <c:pt idx="12">
                  <c:v>5022</c:v>
                </c:pt>
                <c:pt idx="13">
                  <c:v>5026</c:v>
                </c:pt>
                <c:pt idx="14">
                  <c:v>5170</c:v>
                </c:pt>
                <c:pt idx="15">
                  <c:v>5384</c:v>
                </c:pt>
                <c:pt idx="16">
                  <c:v>5548</c:v>
                </c:pt>
                <c:pt idx="17">
                  <c:v>5478</c:v>
                </c:pt>
                <c:pt idx="18">
                  <c:v>5686</c:v>
                </c:pt>
                <c:pt idx="19">
                  <c:v>5657</c:v>
                </c:pt>
                <c:pt idx="20">
                  <c:v>5832</c:v>
                </c:pt>
                <c:pt idx="21">
                  <c:v>6047</c:v>
                </c:pt>
                <c:pt idx="22">
                  <c:v>6021</c:v>
                </c:pt>
                <c:pt idx="23">
                  <c:v>6174</c:v>
                </c:pt>
                <c:pt idx="24">
                  <c:v>6157</c:v>
                </c:pt>
                <c:pt idx="25">
                  <c:v>6325</c:v>
                </c:pt>
                <c:pt idx="26">
                  <c:v>5896</c:v>
                </c:pt>
                <c:pt idx="27">
                  <c:v>5686</c:v>
                </c:pt>
                <c:pt idx="28">
                  <c:v>5716</c:v>
                </c:pt>
                <c:pt idx="29">
                  <c:v>5689</c:v>
                </c:pt>
                <c:pt idx="30">
                  <c:v>5551</c:v>
                </c:pt>
                <c:pt idx="31">
                  <c:v>5467</c:v>
                </c:pt>
                <c:pt idx="32">
                  <c:v>5264</c:v>
                </c:pt>
              </c:numCache>
            </c:numRef>
          </c:val>
          <c:extLst>
            <c:ext xmlns:c16="http://schemas.microsoft.com/office/drawing/2014/chart" uri="{C3380CC4-5D6E-409C-BE32-E72D297353CC}">
              <c16:uniqueId val="{00000000-911E-41D5-BEFD-40943A67E00B}"/>
            </c:ext>
          </c:extLst>
        </c:ser>
        <c:ser>
          <c:idx val="1"/>
          <c:order val="1"/>
          <c:tx>
            <c:strRef>
              <c:f>'Data 13'!$C$4</c:f>
              <c:strCache>
                <c:ptCount val="1"/>
                <c:pt idx="0">
                  <c:v>Mental and behavioural disorders</c:v>
                </c:pt>
              </c:strCache>
            </c:strRef>
          </c:tx>
          <c:spPr>
            <a:solidFill>
              <a:schemeClr val="accent4">
                <a:lumMod val="60000"/>
                <a:lumOff val="40000"/>
              </a:schemeClr>
            </a:solidFill>
            <a:ln w="6350">
              <a:solidFill>
                <a:srgbClr val="000000"/>
              </a:solidFill>
              <a:prstDash val="solid"/>
            </a:ln>
          </c:spPr>
          <c:invertIfNegative val="0"/>
          <c:cat>
            <c:numRef>
              <c:f>'Data 13'!$A$5:$A$37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13'!$C$5:$C$37</c:f>
              <c:numCache>
                <c:formatCode>#,##0</c:formatCode>
                <c:ptCount val="33"/>
                <c:pt idx="0">
                  <c:v>13452</c:v>
                </c:pt>
                <c:pt idx="1">
                  <c:v>17000</c:v>
                </c:pt>
                <c:pt idx="2">
                  <c:v>20287</c:v>
                </c:pt>
                <c:pt idx="3">
                  <c:v>23476</c:v>
                </c:pt>
                <c:pt idx="4">
                  <c:v>25973</c:v>
                </c:pt>
                <c:pt idx="5">
                  <c:v>27620</c:v>
                </c:pt>
                <c:pt idx="6">
                  <c:v>29362</c:v>
                </c:pt>
                <c:pt idx="7">
                  <c:v>31910</c:v>
                </c:pt>
                <c:pt idx="8">
                  <c:v>34125</c:v>
                </c:pt>
                <c:pt idx="9">
                  <c:v>37089</c:v>
                </c:pt>
                <c:pt idx="10">
                  <c:v>39036</c:v>
                </c:pt>
                <c:pt idx="11">
                  <c:v>40312</c:v>
                </c:pt>
                <c:pt idx="12">
                  <c:v>41499</c:v>
                </c:pt>
                <c:pt idx="13">
                  <c:v>42251</c:v>
                </c:pt>
                <c:pt idx="14">
                  <c:v>43229</c:v>
                </c:pt>
                <c:pt idx="15">
                  <c:v>44241</c:v>
                </c:pt>
                <c:pt idx="16">
                  <c:v>45222</c:v>
                </c:pt>
                <c:pt idx="17">
                  <c:v>45548</c:v>
                </c:pt>
                <c:pt idx="18">
                  <c:v>46035</c:v>
                </c:pt>
                <c:pt idx="19">
                  <c:v>46413</c:v>
                </c:pt>
                <c:pt idx="20">
                  <c:v>54630</c:v>
                </c:pt>
                <c:pt idx="21">
                  <c:v>55082</c:v>
                </c:pt>
                <c:pt idx="22">
                  <c:v>54838</c:v>
                </c:pt>
                <c:pt idx="23">
                  <c:v>55057</c:v>
                </c:pt>
                <c:pt idx="24">
                  <c:v>56070</c:v>
                </c:pt>
                <c:pt idx="25">
                  <c:v>59894</c:v>
                </c:pt>
                <c:pt idx="26">
                  <c:v>62079</c:v>
                </c:pt>
                <c:pt idx="27">
                  <c:v>64519</c:v>
                </c:pt>
                <c:pt idx="28">
                  <c:v>67367</c:v>
                </c:pt>
                <c:pt idx="29">
                  <c:v>69239</c:v>
                </c:pt>
                <c:pt idx="30">
                  <c:v>70643</c:v>
                </c:pt>
                <c:pt idx="31">
                  <c:v>71646</c:v>
                </c:pt>
                <c:pt idx="32">
                  <c:v>71012</c:v>
                </c:pt>
              </c:numCache>
            </c:numRef>
          </c:val>
          <c:extLst>
            <c:ext xmlns:c16="http://schemas.microsoft.com/office/drawing/2014/chart" uri="{C3380CC4-5D6E-409C-BE32-E72D297353CC}">
              <c16:uniqueId val="{00000001-911E-41D5-BEFD-40943A67E00B}"/>
            </c:ext>
          </c:extLst>
        </c:ser>
        <c:ser>
          <c:idx val="2"/>
          <c:order val="2"/>
          <c:tx>
            <c:strRef>
              <c:f>'Data 13'!$D$4</c:f>
              <c:strCache>
                <c:ptCount val="1"/>
                <c:pt idx="0">
                  <c:v>Diseases of the nervous system</c:v>
                </c:pt>
              </c:strCache>
            </c:strRef>
          </c:tx>
          <c:spPr>
            <a:solidFill>
              <a:schemeClr val="accent4">
                <a:lumMod val="20000"/>
                <a:lumOff val="80000"/>
              </a:schemeClr>
            </a:solidFill>
            <a:ln w="6350">
              <a:solidFill>
                <a:srgbClr val="000000"/>
              </a:solidFill>
            </a:ln>
          </c:spPr>
          <c:invertIfNegative val="0"/>
          <c:cat>
            <c:numRef>
              <c:f>'Data 13'!$A$5:$A$37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13'!$D$5:$D$37</c:f>
              <c:numCache>
                <c:formatCode>#,##0</c:formatCode>
                <c:ptCount val="33"/>
                <c:pt idx="0">
                  <c:v>6579</c:v>
                </c:pt>
                <c:pt idx="1">
                  <c:v>7736</c:v>
                </c:pt>
                <c:pt idx="2">
                  <c:v>8826</c:v>
                </c:pt>
                <c:pt idx="3">
                  <c:v>9717</c:v>
                </c:pt>
                <c:pt idx="4">
                  <c:v>10519</c:v>
                </c:pt>
                <c:pt idx="5">
                  <c:v>11057</c:v>
                </c:pt>
                <c:pt idx="6">
                  <c:v>12529</c:v>
                </c:pt>
                <c:pt idx="7">
                  <c:v>13357</c:v>
                </c:pt>
                <c:pt idx="8">
                  <c:v>14082</c:v>
                </c:pt>
                <c:pt idx="9">
                  <c:v>15426</c:v>
                </c:pt>
                <c:pt idx="10">
                  <c:v>16742</c:v>
                </c:pt>
                <c:pt idx="11">
                  <c:v>19250</c:v>
                </c:pt>
                <c:pt idx="12">
                  <c:v>21997</c:v>
                </c:pt>
                <c:pt idx="13">
                  <c:v>24716</c:v>
                </c:pt>
                <c:pt idx="14">
                  <c:v>27973</c:v>
                </c:pt>
                <c:pt idx="15">
                  <c:v>31604</c:v>
                </c:pt>
                <c:pt idx="16">
                  <c:v>34915</c:v>
                </c:pt>
                <c:pt idx="17">
                  <c:v>37637</c:v>
                </c:pt>
                <c:pt idx="18">
                  <c:v>41082</c:v>
                </c:pt>
                <c:pt idx="19">
                  <c:v>44266</c:v>
                </c:pt>
                <c:pt idx="20">
                  <c:v>56467</c:v>
                </c:pt>
                <c:pt idx="21">
                  <c:v>60476</c:v>
                </c:pt>
                <c:pt idx="22">
                  <c:v>63062</c:v>
                </c:pt>
                <c:pt idx="23">
                  <c:v>66281</c:v>
                </c:pt>
                <c:pt idx="24">
                  <c:v>66721</c:v>
                </c:pt>
                <c:pt idx="25">
                  <c:v>63322</c:v>
                </c:pt>
                <c:pt idx="26">
                  <c:v>59546</c:v>
                </c:pt>
                <c:pt idx="27">
                  <c:v>55767</c:v>
                </c:pt>
                <c:pt idx="28">
                  <c:v>52814</c:v>
                </c:pt>
                <c:pt idx="29">
                  <c:v>50772</c:v>
                </c:pt>
                <c:pt idx="30">
                  <c:v>49151</c:v>
                </c:pt>
                <c:pt idx="31">
                  <c:v>48247</c:v>
                </c:pt>
                <c:pt idx="32">
                  <c:v>46818</c:v>
                </c:pt>
              </c:numCache>
            </c:numRef>
          </c:val>
          <c:extLst>
            <c:ext xmlns:c16="http://schemas.microsoft.com/office/drawing/2014/chart" uri="{C3380CC4-5D6E-409C-BE32-E72D297353CC}">
              <c16:uniqueId val="{00000002-911E-41D5-BEFD-40943A67E00B}"/>
            </c:ext>
          </c:extLst>
        </c:ser>
        <c:ser>
          <c:idx val="3"/>
          <c:order val="3"/>
          <c:tx>
            <c:strRef>
              <c:f>'Data 13'!$E$4</c:f>
              <c:strCache>
                <c:ptCount val="1"/>
                <c:pt idx="0">
                  <c:v>Diseases of the circulatory system</c:v>
                </c:pt>
              </c:strCache>
            </c:strRef>
          </c:tx>
          <c:spPr>
            <a:solidFill>
              <a:schemeClr val="accent3"/>
            </a:solidFill>
            <a:ln w="6350">
              <a:solidFill>
                <a:srgbClr val="000000"/>
              </a:solidFill>
            </a:ln>
          </c:spPr>
          <c:invertIfNegative val="0"/>
          <c:cat>
            <c:numRef>
              <c:f>'Data 13'!$A$5:$A$37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13'!$E$5:$E$37</c:f>
              <c:numCache>
                <c:formatCode>#,##0</c:formatCode>
                <c:ptCount val="33"/>
                <c:pt idx="0">
                  <c:v>14979</c:v>
                </c:pt>
                <c:pt idx="1">
                  <c:v>18384</c:v>
                </c:pt>
                <c:pt idx="2">
                  <c:v>21136</c:v>
                </c:pt>
                <c:pt idx="3">
                  <c:v>23488</c:v>
                </c:pt>
                <c:pt idx="4">
                  <c:v>25390</c:v>
                </c:pt>
                <c:pt idx="5">
                  <c:v>26549</c:v>
                </c:pt>
                <c:pt idx="6">
                  <c:v>26334</c:v>
                </c:pt>
                <c:pt idx="7">
                  <c:v>27296</c:v>
                </c:pt>
                <c:pt idx="8">
                  <c:v>27927</c:v>
                </c:pt>
                <c:pt idx="9">
                  <c:v>29227</c:v>
                </c:pt>
                <c:pt idx="10">
                  <c:v>30145</c:v>
                </c:pt>
                <c:pt idx="11">
                  <c:v>31972</c:v>
                </c:pt>
                <c:pt idx="12">
                  <c:v>32941</c:v>
                </c:pt>
                <c:pt idx="13">
                  <c:v>33852</c:v>
                </c:pt>
                <c:pt idx="14">
                  <c:v>35046</c:v>
                </c:pt>
                <c:pt idx="15">
                  <c:v>36610</c:v>
                </c:pt>
                <c:pt idx="16">
                  <c:v>37794</c:v>
                </c:pt>
                <c:pt idx="17">
                  <c:v>37493</c:v>
                </c:pt>
                <c:pt idx="18">
                  <c:v>37454</c:v>
                </c:pt>
                <c:pt idx="19">
                  <c:v>36859</c:v>
                </c:pt>
                <c:pt idx="20">
                  <c:v>41003</c:v>
                </c:pt>
                <c:pt idx="21">
                  <c:v>40648</c:v>
                </c:pt>
                <c:pt idx="22">
                  <c:v>39895</c:v>
                </c:pt>
                <c:pt idx="23">
                  <c:v>39392</c:v>
                </c:pt>
                <c:pt idx="24">
                  <c:v>38975</c:v>
                </c:pt>
                <c:pt idx="25">
                  <c:v>38731</c:v>
                </c:pt>
                <c:pt idx="26">
                  <c:v>36963</c:v>
                </c:pt>
                <c:pt idx="27">
                  <c:v>35476</c:v>
                </c:pt>
                <c:pt idx="28">
                  <c:v>34219</c:v>
                </c:pt>
                <c:pt idx="29">
                  <c:v>32947</c:v>
                </c:pt>
                <c:pt idx="30">
                  <c:v>31591</c:v>
                </c:pt>
                <c:pt idx="31">
                  <c:v>30035</c:v>
                </c:pt>
                <c:pt idx="32">
                  <c:v>28136</c:v>
                </c:pt>
              </c:numCache>
            </c:numRef>
          </c:val>
          <c:extLst>
            <c:ext xmlns:c16="http://schemas.microsoft.com/office/drawing/2014/chart" uri="{C3380CC4-5D6E-409C-BE32-E72D297353CC}">
              <c16:uniqueId val="{00000003-911E-41D5-BEFD-40943A67E00B}"/>
            </c:ext>
          </c:extLst>
        </c:ser>
        <c:ser>
          <c:idx val="4"/>
          <c:order val="4"/>
          <c:tx>
            <c:strRef>
              <c:f>'Data 13'!$F$4</c:f>
              <c:strCache>
                <c:ptCount val="1"/>
                <c:pt idx="0">
                  <c:v>Diseases of the musculoskeletal system and connective tissue </c:v>
                </c:pt>
              </c:strCache>
            </c:strRef>
          </c:tx>
          <c:spPr>
            <a:solidFill>
              <a:schemeClr val="accent3">
                <a:lumMod val="60000"/>
                <a:lumOff val="40000"/>
              </a:schemeClr>
            </a:solidFill>
            <a:ln w="6350">
              <a:solidFill>
                <a:srgbClr val="000000"/>
              </a:solidFill>
            </a:ln>
          </c:spPr>
          <c:invertIfNegative val="0"/>
          <c:cat>
            <c:numRef>
              <c:f>'Data 13'!$A$5:$A$37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13'!$F$5:$F$37</c:f>
              <c:numCache>
                <c:formatCode>#,##0</c:formatCode>
                <c:ptCount val="33"/>
                <c:pt idx="0">
                  <c:v>11987</c:v>
                </c:pt>
                <c:pt idx="1">
                  <c:v>15112</c:v>
                </c:pt>
                <c:pt idx="2">
                  <c:v>17967</c:v>
                </c:pt>
                <c:pt idx="3">
                  <c:v>19849</c:v>
                </c:pt>
                <c:pt idx="4">
                  <c:v>21354</c:v>
                </c:pt>
                <c:pt idx="5">
                  <c:v>21831</c:v>
                </c:pt>
                <c:pt idx="6">
                  <c:v>22557</c:v>
                </c:pt>
                <c:pt idx="7">
                  <c:v>23133</c:v>
                </c:pt>
                <c:pt idx="8">
                  <c:v>23243</c:v>
                </c:pt>
                <c:pt idx="9">
                  <c:v>23641</c:v>
                </c:pt>
                <c:pt idx="10">
                  <c:v>24012</c:v>
                </c:pt>
                <c:pt idx="11">
                  <c:v>24826</c:v>
                </c:pt>
                <c:pt idx="12">
                  <c:v>25274</c:v>
                </c:pt>
                <c:pt idx="13">
                  <c:v>25539</c:v>
                </c:pt>
                <c:pt idx="14">
                  <c:v>25902</c:v>
                </c:pt>
                <c:pt idx="15">
                  <c:v>27012</c:v>
                </c:pt>
                <c:pt idx="16">
                  <c:v>27971</c:v>
                </c:pt>
                <c:pt idx="17">
                  <c:v>27955</c:v>
                </c:pt>
                <c:pt idx="18">
                  <c:v>28008</c:v>
                </c:pt>
                <c:pt idx="19">
                  <c:v>27519</c:v>
                </c:pt>
                <c:pt idx="20">
                  <c:v>28170</c:v>
                </c:pt>
                <c:pt idx="21">
                  <c:v>27762</c:v>
                </c:pt>
                <c:pt idx="22">
                  <c:v>27079</c:v>
                </c:pt>
                <c:pt idx="23">
                  <c:v>26650</c:v>
                </c:pt>
                <c:pt idx="24">
                  <c:v>26183</c:v>
                </c:pt>
                <c:pt idx="25">
                  <c:v>25932</c:v>
                </c:pt>
                <c:pt idx="26">
                  <c:v>24328</c:v>
                </c:pt>
                <c:pt idx="27">
                  <c:v>22889</c:v>
                </c:pt>
                <c:pt idx="28">
                  <c:v>21900</c:v>
                </c:pt>
                <c:pt idx="29">
                  <c:v>20953</c:v>
                </c:pt>
                <c:pt idx="30">
                  <c:v>19852</c:v>
                </c:pt>
                <c:pt idx="31">
                  <c:v>18988</c:v>
                </c:pt>
                <c:pt idx="32">
                  <c:v>17809</c:v>
                </c:pt>
              </c:numCache>
            </c:numRef>
          </c:val>
          <c:extLst>
            <c:ext xmlns:c16="http://schemas.microsoft.com/office/drawing/2014/chart" uri="{C3380CC4-5D6E-409C-BE32-E72D297353CC}">
              <c16:uniqueId val="{00000004-911E-41D5-BEFD-40943A67E00B}"/>
            </c:ext>
          </c:extLst>
        </c:ser>
        <c:ser>
          <c:idx val="5"/>
          <c:order val="5"/>
          <c:tx>
            <c:strRef>
              <c:f>'Data 13'!$G$4</c:f>
              <c:strCache>
                <c:ptCount val="1"/>
                <c:pt idx="0">
                  <c:v>Other diseases</c:v>
                </c:pt>
              </c:strCache>
            </c:strRef>
          </c:tx>
          <c:spPr>
            <a:solidFill>
              <a:schemeClr val="accent3">
                <a:lumMod val="20000"/>
                <a:lumOff val="80000"/>
              </a:schemeClr>
            </a:solidFill>
            <a:ln w="6350">
              <a:solidFill>
                <a:srgbClr val="000000"/>
              </a:solidFill>
            </a:ln>
          </c:spPr>
          <c:invertIfNegative val="0"/>
          <c:cat>
            <c:numRef>
              <c:f>'Data 13'!$A$5:$A$37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13'!$G$5:$G$37</c:f>
              <c:numCache>
                <c:formatCode>#,##0</c:formatCode>
                <c:ptCount val="33"/>
                <c:pt idx="0">
                  <c:v>82666</c:v>
                </c:pt>
                <c:pt idx="1">
                  <c:v>74161</c:v>
                </c:pt>
                <c:pt idx="2">
                  <c:v>66496</c:v>
                </c:pt>
                <c:pt idx="3">
                  <c:v>60135</c:v>
                </c:pt>
                <c:pt idx="4">
                  <c:v>54851</c:v>
                </c:pt>
                <c:pt idx="5">
                  <c:v>49852</c:v>
                </c:pt>
                <c:pt idx="6">
                  <c:v>46722</c:v>
                </c:pt>
                <c:pt idx="7">
                  <c:v>44066</c:v>
                </c:pt>
                <c:pt idx="8">
                  <c:v>41748</c:v>
                </c:pt>
                <c:pt idx="9">
                  <c:v>40513</c:v>
                </c:pt>
                <c:pt idx="10">
                  <c:v>39200</c:v>
                </c:pt>
                <c:pt idx="11">
                  <c:v>38710</c:v>
                </c:pt>
                <c:pt idx="12">
                  <c:v>38228</c:v>
                </c:pt>
                <c:pt idx="13">
                  <c:v>37847</c:v>
                </c:pt>
                <c:pt idx="14">
                  <c:v>38075</c:v>
                </c:pt>
                <c:pt idx="15">
                  <c:v>38618</c:v>
                </c:pt>
                <c:pt idx="16">
                  <c:v>39272</c:v>
                </c:pt>
                <c:pt idx="17">
                  <c:v>38722</c:v>
                </c:pt>
                <c:pt idx="18">
                  <c:v>38563</c:v>
                </c:pt>
                <c:pt idx="19">
                  <c:v>38168</c:v>
                </c:pt>
                <c:pt idx="20">
                  <c:v>39785</c:v>
                </c:pt>
                <c:pt idx="21">
                  <c:v>39678</c:v>
                </c:pt>
                <c:pt idx="22">
                  <c:v>39040</c:v>
                </c:pt>
                <c:pt idx="23">
                  <c:v>38864</c:v>
                </c:pt>
                <c:pt idx="24">
                  <c:v>38822</c:v>
                </c:pt>
                <c:pt idx="25">
                  <c:v>38880</c:v>
                </c:pt>
                <c:pt idx="26">
                  <c:v>37572</c:v>
                </c:pt>
                <c:pt idx="27">
                  <c:v>36330</c:v>
                </c:pt>
                <c:pt idx="28">
                  <c:v>35499</c:v>
                </c:pt>
                <c:pt idx="29">
                  <c:v>34646</c:v>
                </c:pt>
                <c:pt idx="30">
                  <c:v>33536</c:v>
                </c:pt>
                <c:pt idx="31">
                  <c:v>32320</c:v>
                </c:pt>
                <c:pt idx="32">
                  <c:v>30645</c:v>
                </c:pt>
              </c:numCache>
            </c:numRef>
          </c:val>
          <c:extLst>
            <c:ext xmlns:c16="http://schemas.microsoft.com/office/drawing/2014/chart" uri="{C3380CC4-5D6E-409C-BE32-E72D297353CC}">
              <c16:uniqueId val="{00000005-911E-41D5-BEFD-40943A67E00B}"/>
            </c:ext>
          </c:extLst>
        </c:ser>
        <c:dLbls>
          <c:showLegendKey val="0"/>
          <c:showVal val="0"/>
          <c:showCatName val="0"/>
          <c:showSerName val="0"/>
          <c:showPercent val="0"/>
          <c:showBubbleSize val="0"/>
        </c:dLbls>
        <c:gapWidth val="0"/>
        <c:overlap val="100"/>
        <c:axId val="39791616"/>
        <c:axId val="39793408"/>
      </c:barChart>
      <c:catAx>
        <c:axId val="39791616"/>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fi-FI"/>
          </a:p>
        </c:txPr>
        <c:crossAx val="39793408"/>
        <c:crosses val="autoZero"/>
        <c:auto val="1"/>
        <c:lblAlgn val="ctr"/>
        <c:lblOffset val="100"/>
        <c:noMultiLvlLbl val="0"/>
      </c:catAx>
      <c:valAx>
        <c:axId val="39793408"/>
        <c:scaling>
          <c:orientation val="minMax"/>
          <c:max val="240000"/>
          <c:min val="0"/>
        </c:scaling>
        <c:delete val="0"/>
        <c:axPos val="l"/>
        <c:majorGridlines>
          <c:spPr>
            <a:ln w="3175">
              <a:solidFill>
                <a:srgbClr val="000000"/>
              </a:solidFill>
              <a:prstDash val="solid"/>
            </a:ln>
          </c:spPr>
        </c:majorGridlines>
        <c:minorGridlines>
          <c:spPr>
            <a:ln w="3175">
              <a:solidFill>
                <a:schemeClr val="bg1">
                  <a:lumMod val="75000"/>
                </a:schemeClr>
              </a:solidFill>
            </a:ln>
          </c:spPr>
        </c:minorGridlines>
        <c:title>
          <c:tx>
            <c:strRef>
              <c:f>'Data 6'!$B$3</c:f>
              <c:strCache>
                <c:ptCount val="1"/>
                <c:pt idx="0">
                  <c:v>Number</c:v>
                </c:pt>
              </c:strCache>
            </c:strRef>
          </c:tx>
          <c:layout>
            <c:manualLayout>
              <c:xMode val="edge"/>
              <c:yMode val="edge"/>
              <c:x val="1.3595902059631328E-2"/>
              <c:y val="0.15310511717950151"/>
            </c:manualLayout>
          </c:layout>
          <c:overlay val="0"/>
          <c:spPr>
            <a:noFill/>
            <a:ln w="25400">
              <a:noFill/>
            </a:ln>
          </c:spPr>
          <c:txPr>
            <a:bodyPr rot="0" vert="horz"/>
            <a:lstStyle/>
            <a:p>
              <a:pPr algn="ctr">
                <a:defRPr/>
              </a:pPr>
              <a:endParaRPr lang="fi-FI"/>
            </a:p>
          </c:txPr>
        </c:title>
        <c:numFmt formatCode="#,##0" sourceLinked="0"/>
        <c:majorTickMark val="out"/>
        <c:minorTickMark val="none"/>
        <c:tickLblPos val="nextTo"/>
        <c:spPr>
          <a:ln w="6350">
            <a:solidFill>
              <a:srgbClr val="000000"/>
            </a:solidFill>
            <a:prstDash val="solid"/>
          </a:ln>
        </c:spPr>
        <c:txPr>
          <a:bodyPr rot="0" vert="horz"/>
          <a:lstStyle/>
          <a:p>
            <a:pPr>
              <a:defRPr/>
            </a:pPr>
            <a:endParaRPr lang="fi-FI"/>
          </a:p>
        </c:txPr>
        <c:crossAx val="39791616"/>
        <c:crosses val="autoZero"/>
        <c:crossBetween val="between"/>
        <c:majorUnit val="40000"/>
        <c:minorUnit val="200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977734753146177E-2"/>
          <c:y val="9.943181818181818E-3"/>
          <c:w val="0.96902226524685386"/>
          <c:h val="0.953125"/>
        </c:manualLayout>
      </c:layout>
      <c:barChart>
        <c:barDir val="col"/>
        <c:grouping val="clustered"/>
        <c:varyColors val="0"/>
        <c:dLbls>
          <c:showLegendKey val="0"/>
          <c:showVal val="0"/>
          <c:showCatName val="0"/>
          <c:showSerName val="0"/>
          <c:showPercent val="0"/>
          <c:showBubbleSize val="0"/>
        </c:dLbls>
        <c:gapWidth val="150"/>
        <c:axId val="248127488"/>
        <c:axId val="248442880"/>
      </c:barChart>
      <c:catAx>
        <c:axId val="248127488"/>
        <c:scaling>
          <c:orientation val="minMax"/>
        </c:scaling>
        <c:delete val="0"/>
        <c:axPos val="b"/>
        <c:majorTickMark val="cross"/>
        <c:minorTickMark val="none"/>
        <c:tickLblPos val="nextTo"/>
        <c:spPr>
          <a:ln w="3175">
            <a:solidFill>
              <a:srgbClr val="000000"/>
            </a:solidFill>
            <a:prstDash val="solid"/>
          </a:ln>
        </c:spPr>
        <c:txPr>
          <a:bodyPr rot="0" vert="horz"/>
          <a:lstStyle/>
          <a:p>
            <a:pPr>
              <a:defRPr/>
            </a:pPr>
            <a:endParaRPr lang="fi-FI"/>
          </a:p>
        </c:txPr>
        <c:crossAx val="248442880"/>
        <c:crosses val="autoZero"/>
        <c:auto val="0"/>
        <c:lblAlgn val="ctr"/>
        <c:lblOffset val="100"/>
        <c:tickMarkSkip val="1"/>
        <c:noMultiLvlLbl val="0"/>
      </c:catAx>
      <c:valAx>
        <c:axId val="248442880"/>
        <c:scaling>
          <c:orientation val="minMax"/>
        </c:scaling>
        <c:delete val="0"/>
        <c:axPos val="l"/>
        <c:majorTickMark val="cross"/>
        <c:minorTickMark val="none"/>
        <c:tickLblPos val="nextTo"/>
        <c:spPr>
          <a:ln w="3175">
            <a:solidFill>
              <a:srgbClr val="000000"/>
            </a:solidFill>
            <a:prstDash val="solid"/>
          </a:ln>
        </c:spPr>
        <c:txPr>
          <a:bodyPr rot="0" vert="horz"/>
          <a:lstStyle/>
          <a:p>
            <a:pPr>
              <a:defRPr/>
            </a:pPr>
            <a:endParaRPr lang="fi-FI"/>
          </a:p>
        </c:txPr>
        <c:crossAx val="248127488"/>
        <c:crosses val="autoZero"/>
        <c:crossBetween val="between"/>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7523148148148"/>
          <c:y val="1.004007633587786E-2"/>
          <c:w val="0.84792314814814818"/>
          <c:h val="0.92104707379134865"/>
        </c:manualLayout>
      </c:layout>
      <c:barChart>
        <c:barDir val="bar"/>
        <c:grouping val="stacked"/>
        <c:varyColors val="0"/>
        <c:ser>
          <c:idx val="0"/>
          <c:order val="0"/>
          <c:spPr>
            <a:solidFill>
              <a:schemeClr val="accent4"/>
            </a:solidFill>
            <a:ln w="6350">
              <a:solidFill>
                <a:srgbClr val="000000"/>
              </a:solidFill>
              <a:prstDash val="solid"/>
            </a:ln>
          </c:spPr>
          <c:invertIfNegative val="0"/>
          <c:val>
            <c:numRef>
              <c:f>'Data 14'!$E$4:$E$21</c:f>
              <c:numCache>
                <c:formatCode>General</c:formatCode>
                <c:ptCount val="18"/>
                <c:pt idx="0">
                  <c:v>-954</c:v>
                </c:pt>
                <c:pt idx="1">
                  <c:v>-1737</c:v>
                </c:pt>
                <c:pt idx="2">
                  <c:v>-2013</c:v>
                </c:pt>
                <c:pt idx="3">
                  <c:v>-2263</c:v>
                </c:pt>
                <c:pt idx="4">
                  <c:v>-2102</c:v>
                </c:pt>
                <c:pt idx="5">
                  <c:v>-2274</c:v>
                </c:pt>
                <c:pt idx="6">
                  <c:v>-2452</c:v>
                </c:pt>
                <c:pt idx="7">
                  <c:v>-3033</c:v>
                </c:pt>
                <c:pt idx="8">
                  <c:v>-4223</c:v>
                </c:pt>
                <c:pt idx="9">
                  <c:v>-5348</c:v>
                </c:pt>
                <c:pt idx="10">
                  <c:v>-7278</c:v>
                </c:pt>
                <c:pt idx="11">
                  <c:v>-10332</c:v>
                </c:pt>
                <c:pt idx="12">
                  <c:v>-11353</c:v>
                </c:pt>
                <c:pt idx="13">
                  <c:v>-11074</c:v>
                </c:pt>
                <c:pt idx="14">
                  <c:v>-9757</c:v>
                </c:pt>
                <c:pt idx="15">
                  <c:v>-5573</c:v>
                </c:pt>
                <c:pt idx="16">
                  <c:v>-1120</c:v>
                </c:pt>
                <c:pt idx="17">
                  <c:v>-72</c:v>
                </c:pt>
              </c:numCache>
            </c:numRef>
          </c:val>
          <c:extLst>
            <c:ext xmlns:c16="http://schemas.microsoft.com/office/drawing/2014/chart" uri="{C3380CC4-5D6E-409C-BE32-E72D297353CC}">
              <c16:uniqueId val="{00000000-40C3-4338-945A-C3D4240347F7}"/>
            </c:ext>
          </c:extLst>
        </c:ser>
        <c:dLbls>
          <c:showLegendKey val="0"/>
          <c:showVal val="0"/>
          <c:showCatName val="0"/>
          <c:showSerName val="0"/>
          <c:showPercent val="0"/>
          <c:showBubbleSize val="0"/>
        </c:dLbls>
        <c:gapWidth val="33"/>
        <c:overlap val="100"/>
        <c:axId val="249351552"/>
        <c:axId val="249510144"/>
      </c:barChart>
      <c:catAx>
        <c:axId val="249351552"/>
        <c:scaling>
          <c:orientation val="minMax"/>
        </c:scaling>
        <c:delete val="0"/>
        <c:axPos val="l"/>
        <c:majorTickMark val="none"/>
        <c:minorTickMark val="none"/>
        <c:tickLblPos val="none"/>
        <c:spPr>
          <a:ln w="6350">
            <a:solidFill>
              <a:schemeClr val="tx1"/>
            </a:solidFill>
          </a:ln>
        </c:spPr>
        <c:crossAx val="249510144"/>
        <c:crosses val="autoZero"/>
        <c:auto val="0"/>
        <c:lblAlgn val="ctr"/>
        <c:lblOffset val="100"/>
        <c:noMultiLvlLbl val="0"/>
      </c:catAx>
      <c:valAx>
        <c:axId val="249510144"/>
        <c:scaling>
          <c:orientation val="minMax"/>
          <c:max val="0"/>
          <c:min val="-30000"/>
        </c:scaling>
        <c:delete val="0"/>
        <c:axPos val="b"/>
        <c:majorGridlines>
          <c:spPr>
            <a:ln w="3175">
              <a:solidFill>
                <a:srgbClr val="000000"/>
              </a:solidFill>
              <a:prstDash val="solid"/>
            </a:ln>
          </c:spPr>
        </c:majorGridlines>
        <c:minorGridlines>
          <c:spPr>
            <a:ln w="3175">
              <a:solidFill>
                <a:schemeClr val="bg1">
                  <a:lumMod val="75000"/>
                </a:schemeClr>
              </a:solidFill>
            </a:ln>
          </c:spPr>
        </c:minorGridlines>
        <c:numFmt formatCode="#,##0;#,##0" sourceLinked="0"/>
        <c:majorTickMark val="out"/>
        <c:minorTickMark val="out"/>
        <c:tickLblPos val="nextTo"/>
        <c:spPr>
          <a:ln w="6350">
            <a:solidFill>
              <a:schemeClr val="tx1"/>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249351552"/>
        <c:crosses val="autoZero"/>
        <c:crossBetween val="between"/>
        <c:majorUnit val="10000"/>
        <c:minorUnit val="5000"/>
      </c:valAx>
      <c:spPr>
        <a:noFill/>
        <a:ln w="3175">
          <a:noFill/>
          <a:prstDash val="solid"/>
        </a:ln>
      </c:spPr>
    </c:plotArea>
    <c:plotVisOnly val="0"/>
    <c:dispBlanksAs val="gap"/>
    <c:showDLblsOverMax val="0"/>
  </c:chart>
  <c:spPr>
    <a:solidFill>
      <a:srgbClr val="FFFFFF"/>
    </a:solidFill>
    <a:ln w="12700">
      <a:no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4921259845" footer="0.492125984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23094688221709E-2"/>
          <c:y val="1.0121457489878543E-2"/>
          <c:w val="0.85912240184757505"/>
          <c:h val="0.93117408906882593"/>
        </c:manualLayout>
      </c:layout>
      <c:barChart>
        <c:barDir val="bar"/>
        <c:grouping val="stacked"/>
        <c:varyColors val="0"/>
        <c:ser>
          <c:idx val="0"/>
          <c:order val="0"/>
          <c:spPr>
            <a:solidFill>
              <a:schemeClr val="accent4"/>
            </a:solidFill>
            <a:ln w="6350">
              <a:solidFill>
                <a:schemeClr val="tx1"/>
              </a:solidFill>
            </a:ln>
          </c:spPr>
          <c:invertIfNegative val="0"/>
          <c:val>
            <c:numRef>
              <c:f>'Data 14'!$C$4:$C$21</c:f>
              <c:numCache>
                <c:formatCode>#,##0</c:formatCode>
                <c:ptCount val="18"/>
                <c:pt idx="0">
                  <c:v>547</c:v>
                </c:pt>
                <c:pt idx="1">
                  <c:v>1285</c:v>
                </c:pt>
                <c:pt idx="2">
                  <c:v>1385</c:v>
                </c:pt>
                <c:pt idx="3">
                  <c:v>1563</c:v>
                </c:pt>
                <c:pt idx="4">
                  <c:v>1591</c:v>
                </c:pt>
                <c:pt idx="5">
                  <c:v>1682</c:v>
                </c:pt>
                <c:pt idx="6">
                  <c:v>1955</c:v>
                </c:pt>
                <c:pt idx="7">
                  <c:v>2450</c:v>
                </c:pt>
                <c:pt idx="8">
                  <c:v>3637</c:v>
                </c:pt>
                <c:pt idx="9">
                  <c:v>4847</c:v>
                </c:pt>
                <c:pt idx="10">
                  <c:v>7050</c:v>
                </c:pt>
                <c:pt idx="11">
                  <c:v>10680</c:v>
                </c:pt>
                <c:pt idx="12">
                  <c:v>14028</c:v>
                </c:pt>
                <c:pt idx="13">
                  <c:v>18338</c:v>
                </c:pt>
                <c:pt idx="14">
                  <c:v>21477</c:v>
                </c:pt>
                <c:pt idx="15">
                  <c:v>17413</c:v>
                </c:pt>
                <c:pt idx="16">
                  <c:v>6017</c:v>
                </c:pt>
                <c:pt idx="17">
                  <c:v>781</c:v>
                </c:pt>
              </c:numCache>
            </c:numRef>
          </c:val>
          <c:extLst>
            <c:ext xmlns:c16="http://schemas.microsoft.com/office/drawing/2014/chart" uri="{C3380CC4-5D6E-409C-BE32-E72D297353CC}">
              <c16:uniqueId val="{00000000-72DF-4278-8383-00DD469FA23E}"/>
            </c:ext>
          </c:extLst>
        </c:ser>
        <c:dLbls>
          <c:showLegendKey val="0"/>
          <c:showVal val="0"/>
          <c:showCatName val="0"/>
          <c:showSerName val="0"/>
          <c:showPercent val="0"/>
          <c:showBubbleSize val="0"/>
        </c:dLbls>
        <c:gapWidth val="33"/>
        <c:overlap val="100"/>
        <c:axId val="249941376"/>
        <c:axId val="249991552"/>
      </c:barChart>
      <c:catAx>
        <c:axId val="249941376"/>
        <c:scaling>
          <c:orientation val="minMax"/>
        </c:scaling>
        <c:delete val="0"/>
        <c:axPos val="l"/>
        <c:numFmt formatCode="#,##0" sourceLinked="1"/>
        <c:majorTickMark val="none"/>
        <c:minorTickMark val="none"/>
        <c:tickLblPos val="none"/>
        <c:spPr>
          <a:ln w="6350">
            <a:solidFill>
              <a:schemeClr val="tx1"/>
            </a:solidFill>
          </a:ln>
        </c:spPr>
        <c:crossAx val="249991552"/>
        <c:crosses val="autoZero"/>
        <c:auto val="0"/>
        <c:lblAlgn val="ctr"/>
        <c:lblOffset val="100"/>
        <c:noMultiLvlLbl val="0"/>
      </c:catAx>
      <c:valAx>
        <c:axId val="249991552"/>
        <c:scaling>
          <c:orientation val="minMax"/>
          <c:max val="30000"/>
          <c:min val="0"/>
        </c:scaling>
        <c:delete val="0"/>
        <c:axPos val="b"/>
        <c:majorGridlines>
          <c:spPr>
            <a:ln w="3175">
              <a:solidFill>
                <a:srgbClr val="000000"/>
              </a:solidFill>
              <a:prstDash val="solid"/>
            </a:ln>
          </c:spPr>
        </c:majorGridlines>
        <c:minorGridlines>
          <c:spPr>
            <a:ln w="3175">
              <a:solidFill>
                <a:schemeClr val="bg1">
                  <a:lumMod val="75000"/>
                </a:schemeClr>
              </a:solidFill>
            </a:ln>
          </c:spPr>
        </c:minorGridlines>
        <c:numFmt formatCode="#,##0" sourceLinked="1"/>
        <c:majorTickMark val="out"/>
        <c:minorTickMark val="out"/>
        <c:tickLblPos val="nextTo"/>
        <c:spPr>
          <a:ln w="6350">
            <a:solidFill>
              <a:schemeClr val="tx1"/>
            </a:solidFill>
            <a:prstDash val="solid"/>
          </a:ln>
        </c:spPr>
        <c:txPr>
          <a:bodyPr rot="0" vert="horz"/>
          <a:lstStyle/>
          <a:p>
            <a:pPr>
              <a:defRPr sz="1600" b="0" i="0" u="none" strike="noStrike" baseline="0">
                <a:solidFill>
                  <a:srgbClr val="000000"/>
                </a:solidFill>
                <a:latin typeface="Arial"/>
                <a:ea typeface="Arial"/>
                <a:cs typeface="Arial"/>
              </a:defRPr>
            </a:pPr>
            <a:endParaRPr lang="fi-FI"/>
          </a:p>
        </c:txPr>
        <c:crossAx val="249941376"/>
        <c:crosses val="autoZero"/>
        <c:crossBetween val="between"/>
        <c:majorUnit val="10000"/>
        <c:minorUnit val="5000"/>
      </c:valAx>
      <c:spPr>
        <a:noFill/>
        <a:ln w="3175">
          <a:noFill/>
          <a:prstDash val="solid"/>
        </a:ln>
      </c:spPr>
    </c:plotArea>
    <c:plotVisOnly val="0"/>
    <c:dispBlanksAs val="gap"/>
    <c:showDLblsOverMax val="0"/>
  </c:chart>
  <c:spPr>
    <a:solidFill>
      <a:srgbClr val="FFFFFF"/>
    </a:solidFill>
    <a:ln w="12700">
      <a:noFill/>
      <a:prstDash val="solid"/>
    </a:ln>
  </c:spPr>
  <c:txPr>
    <a:bodyPr/>
    <a:lstStyle/>
    <a:p>
      <a:pPr>
        <a:defRPr sz="1600" b="0" i="0" u="none" strike="noStrike" baseline="0">
          <a:solidFill>
            <a:srgbClr val="000000"/>
          </a:solidFill>
          <a:latin typeface="Arial"/>
          <a:ea typeface="Arial"/>
          <a:cs typeface="Arial"/>
        </a:defRPr>
      </a:pPr>
      <a:endParaRPr lang="fi-FI"/>
    </a:p>
  </c:txPr>
  <c:printSettings>
    <c:headerFooter alignWithMargins="0"/>
    <c:pageMargins b="1" l="0.75" r="0.75" t="1" header="0.4921259845" footer="0.492125984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0270793036750483E-2"/>
          <c:y val="0.16832151300236406"/>
        </c:manualLayout>
      </c:layout>
      <c:overlay val="0"/>
      <c:txPr>
        <a:bodyPr/>
        <a:lstStyle/>
        <a:p>
          <a:pPr>
            <a:defRPr sz="1400"/>
          </a:pPr>
          <a:endParaRPr lang="fi-FI"/>
        </a:p>
      </c:txPr>
    </c:title>
    <c:autoTitleDeleted val="0"/>
    <c:plotArea>
      <c:layout>
        <c:manualLayout>
          <c:layoutTarget val="inner"/>
          <c:xMode val="edge"/>
          <c:yMode val="edge"/>
          <c:x val="8.4588048350822675E-2"/>
          <c:y val="0.22126840527912733"/>
          <c:w val="0.59529843585799358"/>
          <c:h val="0.65342521546508814"/>
        </c:manualLayout>
      </c:layout>
      <c:barChart>
        <c:barDir val="col"/>
        <c:grouping val="stacked"/>
        <c:varyColors val="0"/>
        <c:ser>
          <c:idx val="0"/>
          <c:order val="0"/>
          <c:tx>
            <c:strRef>
              <c:f>'Data 15'!$D$3</c:f>
              <c:strCache>
                <c:ptCount val="1"/>
                <c:pt idx="0">
                  <c:v>Number</c:v>
                </c:pt>
              </c:strCache>
            </c:strRef>
          </c:tx>
          <c:spPr>
            <a:solidFill>
              <a:schemeClr val="accent4">
                <a:lumMod val="60000"/>
                <a:lumOff val="40000"/>
              </a:schemeClr>
            </a:solidFill>
            <a:ln w="6350">
              <a:solidFill>
                <a:srgbClr val="000000"/>
              </a:solidFill>
              <a:prstDash val="solid"/>
            </a:ln>
          </c:spPr>
          <c:invertIfNegative val="0"/>
          <c:cat>
            <c:strRef>
              <c:f>'Data 15'!$A$4:$A$9</c:f>
              <c:strCache>
                <c:ptCount val="6"/>
                <c:pt idx="0">
                  <c:v>C00-D48</c:v>
                </c:pt>
                <c:pt idx="1">
                  <c:v>F00-F99</c:v>
                </c:pt>
                <c:pt idx="2">
                  <c:v>G00-G99</c:v>
                </c:pt>
                <c:pt idx="3">
                  <c:v>I00-I99</c:v>
                </c:pt>
                <c:pt idx="4">
                  <c:v>M00-M99</c:v>
                </c:pt>
                <c:pt idx="5">
                  <c:v>Other</c:v>
                </c:pt>
              </c:strCache>
            </c:strRef>
          </c:cat>
          <c:val>
            <c:numRef>
              <c:f>'Data 15'!$D$4:$D$9</c:f>
              <c:numCache>
                <c:formatCode>#,##0</c:formatCode>
                <c:ptCount val="6"/>
                <c:pt idx="0">
                  <c:v>1962</c:v>
                </c:pt>
                <c:pt idx="1">
                  <c:v>6553</c:v>
                </c:pt>
                <c:pt idx="2">
                  <c:v>5438</c:v>
                </c:pt>
                <c:pt idx="3">
                  <c:v>3468</c:v>
                </c:pt>
                <c:pt idx="4">
                  <c:v>1264</c:v>
                </c:pt>
                <c:pt idx="5">
                  <c:v>2600</c:v>
                </c:pt>
              </c:numCache>
            </c:numRef>
          </c:val>
          <c:extLst>
            <c:ext xmlns:c16="http://schemas.microsoft.com/office/drawing/2014/chart" uri="{C3380CC4-5D6E-409C-BE32-E72D297353CC}">
              <c16:uniqueId val="{00000000-F45D-48CA-85D7-3CEF102E36E0}"/>
            </c:ext>
          </c:extLst>
        </c:ser>
        <c:dLbls>
          <c:showLegendKey val="0"/>
          <c:showVal val="0"/>
          <c:showCatName val="0"/>
          <c:showSerName val="0"/>
          <c:showPercent val="0"/>
          <c:showBubbleSize val="0"/>
        </c:dLbls>
        <c:gapWidth val="33"/>
        <c:overlap val="100"/>
        <c:axId val="38968704"/>
        <c:axId val="38970496"/>
      </c:barChart>
      <c:catAx>
        <c:axId val="38968704"/>
        <c:scaling>
          <c:orientation val="minMax"/>
        </c:scaling>
        <c:delete val="0"/>
        <c:axPos val="b"/>
        <c:numFmt formatCode="General" sourceLinked="1"/>
        <c:majorTickMark val="none"/>
        <c:minorTickMark val="none"/>
        <c:tickLblPos val="nextTo"/>
        <c:spPr>
          <a:ln w="6350">
            <a:solidFill>
              <a:srgbClr val="000000"/>
            </a:solidFill>
            <a:prstDash val="solid"/>
          </a:ln>
        </c:spPr>
        <c:txPr>
          <a:bodyPr rot="0" vert="horz"/>
          <a:lstStyle/>
          <a:p>
            <a:pPr>
              <a:defRPr/>
            </a:pPr>
            <a:endParaRPr lang="fi-FI"/>
          </a:p>
        </c:txPr>
        <c:crossAx val="38970496"/>
        <c:crosses val="autoZero"/>
        <c:auto val="1"/>
        <c:lblAlgn val="ctr"/>
        <c:lblOffset val="100"/>
        <c:noMultiLvlLbl val="0"/>
      </c:catAx>
      <c:valAx>
        <c:axId val="38970496"/>
        <c:scaling>
          <c:orientation val="minMax"/>
          <c:max val="8000"/>
          <c:min val="0"/>
        </c:scaling>
        <c:delete val="0"/>
        <c:axPos val="l"/>
        <c:majorGridlines>
          <c:spPr>
            <a:ln w="3175">
              <a:solidFill>
                <a:srgbClr val="000000"/>
              </a:solidFill>
              <a:prstDash val="solid"/>
            </a:ln>
          </c:spPr>
        </c:majorGridlines>
        <c:numFmt formatCode="#,##0" sourceLinked="0"/>
        <c:majorTickMark val="out"/>
        <c:minorTickMark val="out"/>
        <c:tickLblPos val="nextTo"/>
        <c:spPr>
          <a:ln w="6350">
            <a:solidFill>
              <a:srgbClr val="000000"/>
            </a:solidFill>
            <a:prstDash val="solid"/>
          </a:ln>
        </c:spPr>
        <c:txPr>
          <a:bodyPr rot="0" vert="horz"/>
          <a:lstStyle/>
          <a:p>
            <a:pPr>
              <a:defRPr/>
            </a:pPr>
            <a:endParaRPr lang="fi-FI"/>
          </a:p>
        </c:txPr>
        <c:crossAx val="38968704"/>
        <c:crosses val="autoZero"/>
        <c:crossBetween val="between"/>
        <c:majorUnit val="2000"/>
        <c:minorUnit val="10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84574029695557E-2"/>
          <c:y val="0.18370398459399373"/>
          <c:w val="0.72208107319918347"/>
          <c:h val="0.6916501230547315"/>
        </c:manualLayout>
      </c:layout>
      <c:lineChart>
        <c:grouping val="standard"/>
        <c:varyColors val="0"/>
        <c:ser>
          <c:idx val="0"/>
          <c:order val="0"/>
          <c:tx>
            <c:strRef>
              <c:f>'Data 2'!$B$4</c:f>
              <c:strCache>
                <c:ptCount val="1"/>
                <c:pt idx="0">
                  <c:v>Disability allowance for under-16s</c:v>
                </c:pt>
              </c:strCache>
            </c:strRef>
          </c:tx>
          <c:spPr>
            <a:ln w="38100" cap="sq">
              <a:solidFill>
                <a:schemeClr val="tx1"/>
              </a:solidFill>
              <a:prstDash val="dash"/>
            </a:ln>
          </c:spPr>
          <c:marker>
            <c:symbol val="none"/>
          </c:marker>
          <c:cat>
            <c:numRef>
              <c:f>'Data 2'!$A$5:$A$32</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'Data 2'!$B$5:$B$32</c:f>
              <c:numCache>
                <c:formatCode>0.0</c:formatCode>
                <c:ptCount val="28"/>
                <c:pt idx="0">
                  <c:v>3.2236449906007816</c:v>
                </c:pt>
                <c:pt idx="1">
                  <c:v>3.7108788224736351</c:v>
                </c:pt>
                <c:pt idx="2">
                  <c:v>3.9494078208833425</c:v>
                </c:pt>
                <c:pt idx="3">
                  <c:v>4.0313701249782685</c:v>
                </c:pt>
                <c:pt idx="4">
                  <c:v>4.023575448682335</c:v>
                </c:pt>
                <c:pt idx="5">
                  <c:v>4.0623097209610668</c:v>
                </c:pt>
                <c:pt idx="6">
                  <c:v>4.3114073701421205</c:v>
                </c:pt>
                <c:pt idx="7">
                  <c:v>4.4693589782212158</c:v>
                </c:pt>
                <c:pt idx="8">
                  <c:v>4.4304623223336934</c:v>
                </c:pt>
                <c:pt idx="9">
                  <c:v>4.5586861760659572</c:v>
                </c:pt>
                <c:pt idx="10">
                  <c:v>4.6773054004115187</c:v>
                </c:pt>
                <c:pt idx="11">
                  <c:v>4.7029578465122919</c:v>
                </c:pt>
                <c:pt idx="12">
                  <c:v>4.1929522717135033</c:v>
                </c:pt>
                <c:pt idx="13">
                  <c:v>3.9879830108849248</c:v>
                </c:pt>
                <c:pt idx="14">
                  <c:v>3.9832509870829211</c:v>
                </c:pt>
                <c:pt idx="15">
                  <c:v>3.8808382520260087</c:v>
                </c:pt>
                <c:pt idx="16">
                  <c:v>3.8615604982978753</c:v>
                </c:pt>
                <c:pt idx="17">
                  <c:v>3.7402067812356785</c:v>
                </c:pt>
                <c:pt idx="18">
                  <c:v>3.600316015198826</c:v>
                </c:pt>
                <c:pt idx="19">
                  <c:v>3.4829957346582332</c:v>
                </c:pt>
                <c:pt idx="20">
                  <c:v>3.4943502943561771</c:v>
                </c:pt>
                <c:pt idx="21">
                  <c:v>3.6758249442921396</c:v>
                </c:pt>
                <c:pt idx="22">
                  <c:v>3.6263051810211633</c:v>
                </c:pt>
                <c:pt idx="23">
                  <c:v>3.6518374024666498</c:v>
                </c:pt>
                <c:pt idx="24">
                  <c:v>3.6904880178620916</c:v>
                </c:pt>
                <c:pt idx="25">
                  <c:v>3.857125204464392</c:v>
                </c:pt>
                <c:pt idx="26">
                  <c:v>3.7315148023260574</c:v>
                </c:pt>
                <c:pt idx="27">
                  <c:v>3.6816560126899143</c:v>
                </c:pt>
              </c:numCache>
            </c:numRef>
          </c:val>
          <c:smooth val="0"/>
          <c:extLst>
            <c:ext xmlns:c16="http://schemas.microsoft.com/office/drawing/2014/chart" uri="{C3380CC4-5D6E-409C-BE32-E72D297353CC}">
              <c16:uniqueId val="{00000000-F375-4FCE-B807-9DA8CBF9E48E}"/>
            </c:ext>
          </c:extLst>
        </c:ser>
        <c:ser>
          <c:idx val="1"/>
          <c:order val="1"/>
          <c:tx>
            <c:strRef>
              <c:f>'Data 2'!$C$4</c:f>
              <c:strCache>
                <c:ptCount val="1"/>
                <c:pt idx="0">
                  <c:v>Disability allowance for 16s and over</c:v>
                </c:pt>
              </c:strCache>
            </c:strRef>
          </c:tx>
          <c:spPr>
            <a:ln w="38100">
              <a:solidFill>
                <a:schemeClr val="accent4"/>
              </a:solidFill>
              <a:prstDash val="solid"/>
            </a:ln>
          </c:spPr>
          <c:marker>
            <c:symbol val="none"/>
          </c:marker>
          <c:cat>
            <c:numRef>
              <c:f>'Data 2'!$A$5:$A$32</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'Data 2'!$C$5:$C$32</c:f>
              <c:numCache>
                <c:formatCode>0.0</c:formatCode>
                <c:ptCount val="28"/>
                <c:pt idx="0">
                  <c:v>0.30997417842583358</c:v>
                </c:pt>
                <c:pt idx="1">
                  <c:v>0.33128640949669586</c:v>
                </c:pt>
                <c:pt idx="2">
                  <c:v>0.34571314497644134</c:v>
                </c:pt>
                <c:pt idx="3">
                  <c:v>0.34568969935816757</c:v>
                </c:pt>
                <c:pt idx="4">
                  <c:v>0.34475969164626047</c:v>
                </c:pt>
                <c:pt idx="5">
                  <c:v>0.33760619439427386</c:v>
                </c:pt>
                <c:pt idx="6">
                  <c:v>0.33870389151941227</c:v>
                </c:pt>
                <c:pt idx="7">
                  <c:v>0.34351207385836291</c:v>
                </c:pt>
                <c:pt idx="8">
                  <c:v>0.34175588206776353</c:v>
                </c:pt>
                <c:pt idx="9">
                  <c:v>0.34429676950519372</c:v>
                </c:pt>
                <c:pt idx="10">
                  <c:v>0.35292487221888152</c:v>
                </c:pt>
                <c:pt idx="11">
                  <c:v>0.36000818360066134</c:v>
                </c:pt>
                <c:pt idx="12">
                  <c:v>0.36449243055916691</c:v>
                </c:pt>
                <c:pt idx="13">
                  <c:v>0.36504353849806892</c:v>
                </c:pt>
                <c:pt idx="14">
                  <c:v>0.36343578586093833</c:v>
                </c:pt>
                <c:pt idx="15">
                  <c:v>0.3536173335561546</c:v>
                </c:pt>
                <c:pt idx="16">
                  <c:v>0.34596112260794754</c:v>
                </c:pt>
                <c:pt idx="17">
                  <c:v>0.33153363979235323</c:v>
                </c:pt>
                <c:pt idx="18">
                  <c:v>0.32318447426156893</c:v>
                </c:pt>
                <c:pt idx="19">
                  <c:v>0.31055669036281902</c:v>
                </c:pt>
                <c:pt idx="20">
                  <c:v>0.29986880201509075</c:v>
                </c:pt>
                <c:pt idx="21">
                  <c:v>0.3008159571614567</c:v>
                </c:pt>
                <c:pt idx="22">
                  <c:v>0.3038494637652861</c:v>
                </c:pt>
                <c:pt idx="23">
                  <c:v>0.30792463617886412</c:v>
                </c:pt>
                <c:pt idx="24">
                  <c:v>0.31884181476881124</c:v>
                </c:pt>
                <c:pt idx="25">
                  <c:v>0.35988838770881515</c:v>
                </c:pt>
                <c:pt idx="26">
                  <c:v>0.38395546081410425</c:v>
                </c:pt>
                <c:pt idx="27">
                  <c:v>0.3831289998319739</c:v>
                </c:pt>
              </c:numCache>
            </c:numRef>
          </c:val>
          <c:smooth val="0"/>
          <c:extLst>
            <c:ext xmlns:c16="http://schemas.microsoft.com/office/drawing/2014/chart" uri="{C3380CC4-5D6E-409C-BE32-E72D297353CC}">
              <c16:uniqueId val="{00000001-F375-4FCE-B807-9DA8CBF9E48E}"/>
            </c:ext>
          </c:extLst>
        </c:ser>
        <c:ser>
          <c:idx val="2"/>
          <c:order val="2"/>
          <c:tx>
            <c:strRef>
              <c:f>'Data 2'!$D$4</c:f>
              <c:strCache>
                <c:ptCount val="1"/>
                <c:pt idx="0">
                  <c:v>Pensioners´care allowance</c:v>
                </c:pt>
              </c:strCache>
            </c:strRef>
          </c:tx>
          <c:spPr>
            <a:ln w="38100">
              <a:solidFill>
                <a:schemeClr val="accent4">
                  <a:lumMod val="60000"/>
                  <a:lumOff val="40000"/>
                </a:schemeClr>
              </a:solidFill>
              <a:prstDash val="solid"/>
            </a:ln>
          </c:spPr>
          <c:marker>
            <c:symbol val="none"/>
          </c:marker>
          <c:cat>
            <c:numRef>
              <c:f>'Data 2'!$A$5:$A$32</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'Data 2'!$D$5:$D$32</c:f>
              <c:numCache>
                <c:formatCode>0.0</c:formatCode>
                <c:ptCount val="28"/>
                <c:pt idx="0">
                  <c:v>3.3125693193872112</c:v>
                </c:pt>
                <c:pt idx="1">
                  <c:v>3.3751904786565081</c:v>
                </c:pt>
                <c:pt idx="2">
                  <c:v>3.4227503130124681</c:v>
                </c:pt>
                <c:pt idx="3">
                  <c:v>3.4634135362260987</c:v>
                </c:pt>
                <c:pt idx="4">
                  <c:v>3.4965955375353541</c:v>
                </c:pt>
                <c:pt idx="5">
                  <c:v>3.4483763937353293</c:v>
                </c:pt>
                <c:pt idx="6">
                  <c:v>3.455070716352727</c:v>
                </c:pt>
                <c:pt idx="7">
                  <c:v>3.4956928131365013</c:v>
                </c:pt>
                <c:pt idx="8">
                  <c:v>3.5123162542502193</c:v>
                </c:pt>
                <c:pt idx="9">
                  <c:v>3.6154446065470012</c:v>
                </c:pt>
                <c:pt idx="10">
                  <c:v>3.6779415992698414</c:v>
                </c:pt>
                <c:pt idx="11">
                  <c:v>3.8027234938259249</c:v>
                </c:pt>
                <c:pt idx="12">
                  <c:v>3.9061747069617145</c:v>
                </c:pt>
                <c:pt idx="13">
                  <c:v>3.9914854474267654</c:v>
                </c:pt>
                <c:pt idx="14">
                  <c:v>4.1198772833497017</c:v>
                </c:pt>
                <c:pt idx="15">
                  <c:v>4.2849038699803561</c:v>
                </c:pt>
                <c:pt idx="16">
                  <c:v>4.4260183657414176</c:v>
                </c:pt>
                <c:pt idx="17">
                  <c:v>4.4451488051672925</c:v>
                </c:pt>
                <c:pt idx="18">
                  <c:v>4.5049051392328057</c:v>
                </c:pt>
                <c:pt idx="19">
                  <c:v>4.5232219899884232</c:v>
                </c:pt>
                <c:pt idx="20">
                  <c:v>5.1066455094539416</c:v>
                </c:pt>
                <c:pt idx="21">
                  <c:v>5.1611823220186075</c:v>
                </c:pt>
                <c:pt idx="22">
                  <c:v>5.1381812891855176</c:v>
                </c:pt>
                <c:pt idx="23">
                  <c:v>5.1666378418464367</c:v>
                </c:pt>
                <c:pt idx="24">
                  <c:v>5.1556240233380697</c:v>
                </c:pt>
                <c:pt idx="25">
                  <c:v>5.139168354484525</c:v>
                </c:pt>
                <c:pt idx="26">
                  <c:v>4.9698058565310586</c:v>
                </c:pt>
                <c:pt idx="27">
                  <c:v>4.8263659159929269</c:v>
                </c:pt>
              </c:numCache>
            </c:numRef>
          </c:val>
          <c:smooth val="0"/>
          <c:extLst>
            <c:ext xmlns:c16="http://schemas.microsoft.com/office/drawing/2014/chart" uri="{C3380CC4-5D6E-409C-BE32-E72D297353CC}">
              <c16:uniqueId val="{00000002-F375-4FCE-B807-9DA8CBF9E48E}"/>
            </c:ext>
          </c:extLst>
        </c:ser>
        <c:dLbls>
          <c:showLegendKey val="0"/>
          <c:showVal val="0"/>
          <c:showCatName val="0"/>
          <c:showSerName val="0"/>
          <c:showPercent val="0"/>
          <c:showBubbleSize val="0"/>
        </c:dLbls>
        <c:smooth val="0"/>
        <c:axId val="50345088"/>
        <c:axId val="50346624"/>
      </c:lineChart>
      <c:catAx>
        <c:axId val="50345088"/>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a:pPr>
            <a:endParaRPr lang="fi-FI"/>
          </a:p>
        </c:txPr>
        <c:crossAx val="50346624"/>
        <c:crosses val="autoZero"/>
        <c:auto val="1"/>
        <c:lblAlgn val="ctr"/>
        <c:lblOffset val="100"/>
        <c:noMultiLvlLbl val="0"/>
      </c:catAx>
      <c:valAx>
        <c:axId val="50346624"/>
        <c:scaling>
          <c:orientation val="minMax"/>
          <c:max val="6"/>
          <c:min val="0"/>
        </c:scaling>
        <c:delete val="0"/>
        <c:axPos val="l"/>
        <c:majorGridlines>
          <c:spPr>
            <a:ln w="3175">
              <a:solidFill>
                <a:schemeClr val="tx1"/>
              </a:solidFill>
              <a:prstDash val="solid"/>
            </a:ln>
          </c:spPr>
        </c:majorGridlines>
        <c:minorGridlines>
          <c:spPr>
            <a:ln w="3175">
              <a:solidFill>
                <a:schemeClr val="bg1">
                  <a:lumMod val="75000"/>
                </a:schemeClr>
              </a:solidFill>
            </a:ln>
          </c:spPr>
        </c:minorGridlines>
        <c:title>
          <c:tx>
            <c:strRef>
              <c:f>'Data 2'!$B$3:$D$3</c:f>
              <c:strCache>
                <c:ptCount val="3"/>
                <c:pt idx="0">
                  <c:v>%</c:v>
                </c:pt>
              </c:strCache>
            </c:strRef>
          </c:tx>
          <c:layout>
            <c:manualLayout>
              <c:xMode val="edge"/>
              <c:yMode val="edge"/>
              <c:x val="4.7546870954476926E-2"/>
              <c:y val="0.12419783697250611"/>
            </c:manualLayout>
          </c:layout>
          <c:overlay val="0"/>
          <c:spPr>
            <a:noFill/>
            <a:ln w="25400">
              <a:noFill/>
            </a:ln>
          </c:spPr>
          <c:txPr>
            <a:bodyPr rot="0" vert="horz"/>
            <a:lstStyle/>
            <a:p>
              <a:pPr algn="l">
                <a:defRPr/>
              </a:pPr>
              <a:endParaRPr lang="fi-FI"/>
            </a:p>
          </c:txPr>
        </c:title>
        <c:numFmt formatCode="0.0" sourceLinked="1"/>
        <c:majorTickMark val="out"/>
        <c:minorTickMark val="none"/>
        <c:tickLblPos val="nextTo"/>
        <c:spPr>
          <a:ln w="6350">
            <a:solidFill>
              <a:srgbClr val="000000"/>
            </a:solidFill>
            <a:prstDash val="solid"/>
          </a:ln>
        </c:spPr>
        <c:txPr>
          <a:bodyPr rot="0" vert="horz"/>
          <a:lstStyle/>
          <a:p>
            <a:pPr>
              <a:defRPr/>
            </a:pPr>
            <a:endParaRPr lang="fi-FI"/>
          </a:p>
        </c:txPr>
        <c:crossAx val="50345088"/>
        <c:crosses val="autoZero"/>
        <c:crossBetween val="between"/>
        <c:majorUnit val="1"/>
        <c:minorUnit val="0.5"/>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9702807942044"/>
          <c:y val="0.18370398459399373"/>
          <c:w val="0.60989536849479886"/>
          <c:h val="0.64247754137115842"/>
        </c:manualLayout>
      </c:layout>
      <c:barChart>
        <c:barDir val="bar"/>
        <c:grouping val="stacked"/>
        <c:varyColors val="0"/>
        <c:ser>
          <c:idx val="0"/>
          <c:order val="0"/>
          <c:tx>
            <c:strRef>
              <c:f>'Data 16'!$C$3</c:f>
              <c:strCache>
                <c:ptCount val="1"/>
                <c:pt idx="0">
                  <c:v>Fixed-term</c:v>
                </c:pt>
              </c:strCache>
            </c:strRef>
          </c:tx>
          <c:spPr>
            <a:solidFill>
              <a:schemeClr val="accent4"/>
            </a:solidFill>
            <a:ln w="6350">
              <a:solidFill>
                <a:schemeClr val="tx1"/>
              </a:solidFill>
              <a:prstDash val="solid"/>
            </a:ln>
          </c:spPr>
          <c:invertIfNegative val="0"/>
          <c:cat>
            <c:strRef>
              <c:f>'Data 16'!$A$4:$A$6</c:f>
              <c:strCache>
                <c:ptCount val="3"/>
                <c:pt idx="0">
                  <c:v>Disability allowance for persons aged 16 years or over</c:v>
                </c:pt>
                <c:pt idx="1">
                  <c:v>Disability allowance for persons under age 16</c:v>
                </c:pt>
                <c:pt idx="2">
                  <c:v>Care allowance for pensioners</c:v>
                </c:pt>
              </c:strCache>
            </c:strRef>
          </c:cat>
          <c:val>
            <c:numRef>
              <c:f>'Data 16'!$C$4:$C$6</c:f>
              <c:numCache>
                <c:formatCode>#,##0</c:formatCode>
                <c:ptCount val="3"/>
                <c:pt idx="0">
                  <c:v>8282</c:v>
                </c:pt>
                <c:pt idx="1">
                  <c:v>28775</c:v>
                </c:pt>
                <c:pt idx="2">
                  <c:v>8137</c:v>
                </c:pt>
              </c:numCache>
            </c:numRef>
          </c:val>
          <c:extLst>
            <c:ext xmlns:c16="http://schemas.microsoft.com/office/drawing/2014/chart" uri="{C3380CC4-5D6E-409C-BE32-E72D297353CC}">
              <c16:uniqueId val="{00000000-558E-4992-8FB9-B35F5792FABC}"/>
            </c:ext>
          </c:extLst>
        </c:ser>
        <c:ser>
          <c:idx val="1"/>
          <c:order val="1"/>
          <c:tx>
            <c:strRef>
              <c:f>'Data 16'!$D$3</c:f>
              <c:strCache>
                <c:ptCount val="1"/>
                <c:pt idx="0">
                  <c:v>Until further notice</c:v>
                </c:pt>
              </c:strCache>
            </c:strRef>
          </c:tx>
          <c:spPr>
            <a:solidFill>
              <a:schemeClr val="accent4">
                <a:lumMod val="60000"/>
                <a:lumOff val="40000"/>
              </a:schemeClr>
            </a:solidFill>
            <a:ln w="6350">
              <a:solidFill>
                <a:schemeClr val="tx1"/>
              </a:solidFill>
              <a:prstDash val="solid"/>
            </a:ln>
          </c:spPr>
          <c:invertIfNegative val="0"/>
          <c:cat>
            <c:strRef>
              <c:f>'Data 16'!$A$4:$A$6</c:f>
              <c:strCache>
                <c:ptCount val="3"/>
                <c:pt idx="0">
                  <c:v>Disability allowance for persons aged 16 years or over</c:v>
                </c:pt>
                <c:pt idx="1">
                  <c:v>Disability allowance for persons under age 16</c:v>
                </c:pt>
                <c:pt idx="2">
                  <c:v>Care allowance for pensioners</c:v>
                </c:pt>
              </c:strCache>
            </c:strRef>
          </c:cat>
          <c:val>
            <c:numRef>
              <c:f>'Data 16'!$D$4:$D$6</c:f>
              <c:numCache>
                <c:formatCode>#,##0</c:formatCode>
                <c:ptCount val="3"/>
                <c:pt idx="0">
                  <c:v>7290</c:v>
                </c:pt>
                <c:pt idx="1">
                  <c:v>14007</c:v>
                </c:pt>
                <c:pt idx="2">
                  <c:v>191547</c:v>
                </c:pt>
              </c:numCache>
            </c:numRef>
          </c:val>
          <c:extLst>
            <c:ext xmlns:c16="http://schemas.microsoft.com/office/drawing/2014/chart" uri="{C3380CC4-5D6E-409C-BE32-E72D297353CC}">
              <c16:uniqueId val="{00000001-558E-4992-8FB9-B35F5792FABC}"/>
            </c:ext>
          </c:extLst>
        </c:ser>
        <c:dLbls>
          <c:showLegendKey val="0"/>
          <c:showVal val="0"/>
          <c:showCatName val="0"/>
          <c:showSerName val="0"/>
          <c:showPercent val="0"/>
          <c:showBubbleSize val="0"/>
        </c:dLbls>
        <c:gapWidth val="33"/>
        <c:overlap val="100"/>
        <c:axId val="1611088207"/>
        <c:axId val="1611109423"/>
      </c:barChart>
      <c:valAx>
        <c:axId val="1611109423"/>
        <c:scaling>
          <c:orientation val="minMax"/>
        </c:scaling>
        <c:delete val="0"/>
        <c:axPos val="t"/>
        <c:majorGridlines>
          <c:spPr>
            <a:ln w="3175"/>
          </c:spPr>
        </c:majorGridlines>
        <c:numFmt formatCode="#,##0" sourceLinked="0"/>
        <c:majorTickMark val="none"/>
        <c:minorTickMark val="none"/>
        <c:tickLblPos val="high"/>
        <c:spPr>
          <a:ln w="6350">
            <a:noFill/>
          </a:ln>
        </c:spPr>
        <c:crossAx val="1611088207"/>
        <c:crosses val="autoZero"/>
        <c:crossBetween val="between"/>
      </c:valAx>
      <c:catAx>
        <c:axId val="1611088207"/>
        <c:scaling>
          <c:orientation val="maxMin"/>
        </c:scaling>
        <c:delete val="0"/>
        <c:axPos val="l"/>
        <c:numFmt formatCode="General" sourceLinked="1"/>
        <c:majorTickMark val="none"/>
        <c:minorTickMark val="none"/>
        <c:tickLblPos val="nextTo"/>
        <c:spPr>
          <a:ln w="6350"/>
        </c:spPr>
        <c:crossAx val="1611109423"/>
        <c:crosses val="autoZero"/>
        <c:auto val="1"/>
        <c:lblAlgn val="ctr"/>
        <c:lblOffset val="100"/>
        <c:noMultiLvlLbl val="0"/>
      </c:cat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36020449087964"/>
          <c:y val="0.24787535600603117"/>
          <c:w val="0.37910151946673981"/>
          <c:h val="0.5560155618845517"/>
        </c:manualLayout>
      </c:layout>
      <c:doughnutChart>
        <c:varyColors val="1"/>
        <c:ser>
          <c:idx val="0"/>
          <c:order val="0"/>
          <c:tx>
            <c:strRef>
              <c:f>'Data 17'!$C$7</c:f>
              <c:strCache>
                <c:ptCount val="1"/>
                <c:pt idx="0">
                  <c:v>6 026</c:v>
                </c:pt>
              </c:strCache>
            </c:strRef>
          </c:tx>
          <c:spPr>
            <a:solidFill>
              <a:srgbClr val="AA4E0F"/>
            </a:solidFill>
            <a:ln w="3175">
              <a:solidFill>
                <a:srgbClr val="000000"/>
              </a:solidFill>
              <a:prstDash val="solid"/>
            </a:ln>
          </c:spPr>
          <c:dPt>
            <c:idx val="0"/>
            <c:bubble3D val="0"/>
            <c:spPr>
              <a:solidFill>
                <a:schemeClr val="accent4"/>
              </a:solidFill>
              <a:ln w="3175">
                <a:solidFill>
                  <a:srgbClr val="000000"/>
                </a:solidFill>
                <a:prstDash val="solid"/>
              </a:ln>
            </c:spPr>
            <c:extLst>
              <c:ext xmlns:c16="http://schemas.microsoft.com/office/drawing/2014/chart" uri="{C3380CC4-5D6E-409C-BE32-E72D297353CC}">
                <c16:uniqueId val="{00000001-924F-4AB3-B64A-3EBB16310EBD}"/>
              </c:ext>
            </c:extLst>
          </c:dPt>
          <c:dPt>
            <c:idx val="1"/>
            <c:bubble3D val="0"/>
            <c:spPr>
              <a:solidFill>
                <a:schemeClr val="accent4">
                  <a:lumMod val="60000"/>
                  <a:lumOff val="40000"/>
                </a:schemeClr>
              </a:solidFill>
              <a:ln w="3175">
                <a:solidFill>
                  <a:srgbClr val="000000"/>
                </a:solidFill>
                <a:prstDash val="solid"/>
              </a:ln>
            </c:spPr>
            <c:extLst>
              <c:ext xmlns:c16="http://schemas.microsoft.com/office/drawing/2014/chart" uri="{C3380CC4-5D6E-409C-BE32-E72D297353CC}">
                <c16:uniqueId val="{00000003-924F-4AB3-B64A-3EBB16310EBD}"/>
              </c:ext>
            </c:extLst>
          </c:dPt>
          <c:dPt>
            <c:idx val="2"/>
            <c:bubble3D val="0"/>
            <c:spPr>
              <a:solidFill>
                <a:schemeClr val="accent4">
                  <a:lumMod val="20000"/>
                  <a:lumOff val="80000"/>
                </a:schemeClr>
              </a:solidFill>
              <a:ln w="3175">
                <a:solidFill>
                  <a:srgbClr val="000000"/>
                </a:solidFill>
                <a:prstDash val="solid"/>
              </a:ln>
            </c:spPr>
            <c:extLst>
              <c:ext xmlns:c16="http://schemas.microsoft.com/office/drawing/2014/chart" uri="{C3380CC4-5D6E-409C-BE32-E72D297353CC}">
                <c16:uniqueId val="{00000005-924F-4AB3-B64A-3EBB16310EBD}"/>
              </c:ext>
            </c:extLst>
          </c:dPt>
          <c:dPt>
            <c:idx val="3"/>
            <c:bubble3D val="0"/>
            <c:spPr>
              <a:solidFill>
                <a:srgbClr val="00AC62"/>
              </a:solidFill>
              <a:ln w="3175">
                <a:solidFill>
                  <a:srgbClr val="000000"/>
                </a:solidFill>
                <a:prstDash val="solid"/>
              </a:ln>
            </c:spPr>
            <c:extLst>
              <c:ext xmlns:c16="http://schemas.microsoft.com/office/drawing/2014/chart" uri="{C3380CC4-5D6E-409C-BE32-E72D297353CC}">
                <c16:uniqueId val="{00000007-924F-4AB3-B64A-3EBB16310EBD}"/>
              </c:ext>
            </c:extLst>
          </c:dPt>
          <c:dPt>
            <c:idx val="4"/>
            <c:bubble3D val="0"/>
            <c:spPr>
              <a:solidFill>
                <a:srgbClr val="75FFC4"/>
              </a:solidFill>
              <a:ln w="3175">
                <a:solidFill>
                  <a:srgbClr val="000000"/>
                </a:solidFill>
                <a:prstDash val="solid"/>
              </a:ln>
            </c:spPr>
            <c:extLst>
              <c:ext xmlns:c16="http://schemas.microsoft.com/office/drawing/2014/chart" uri="{C3380CC4-5D6E-409C-BE32-E72D297353CC}">
                <c16:uniqueId val="{00000009-924F-4AB3-B64A-3EBB16310EBD}"/>
              </c:ext>
            </c:extLst>
          </c:dPt>
          <c:dPt>
            <c:idx val="5"/>
            <c:bubble3D val="0"/>
            <c:spPr>
              <a:solidFill>
                <a:srgbClr val="AE5FD2"/>
              </a:solidFill>
              <a:ln w="3175">
                <a:solidFill>
                  <a:srgbClr val="000000"/>
                </a:solidFill>
                <a:prstDash val="solid"/>
              </a:ln>
            </c:spPr>
            <c:extLst>
              <c:ext xmlns:c16="http://schemas.microsoft.com/office/drawing/2014/chart" uri="{C3380CC4-5D6E-409C-BE32-E72D297353CC}">
                <c16:uniqueId val="{0000000B-924F-4AB3-B64A-3EBB16310EBD}"/>
              </c:ext>
            </c:extLst>
          </c:dPt>
          <c:dPt>
            <c:idx val="6"/>
            <c:bubble3D val="0"/>
            <c:spPr>
              <a:solidFill>
                <a:schemeClr val="accent2"/>
              </a:solidFill>
              <a:ln w="3175">
                <a:solidFill>
                  <a:srgbClr val="000000"/>
                </a:solidFill>
                <a:prstDash val="solid"/>
              </a:ln>
            </c:spPr>
            <c:extLst>
              <c:ext xmlns:c16="http://schemas.microsoft.com/office/drawing/2014/chart" uri="{C3380CC4-5D6E-409C-BE32-E72D297353CC}">
                <c16:uniqueId val="{0000000D-924F-4AB3-B64A-3EBB16310EBD}"/>
              </c:ext>
            </c:extLst>
          </c:dPt>
          <c:dLbls>
            <c:dLbl>
              <c:idx val="0"/>
              <c:layout>
                <c:manualLayout>
                  <c:x val="-1.0944424983628477E-3"/>
                  <c:y val="-2.0295377971370598E-2"/>
                </c:manualLayout>
              </c:layout>
              <c:numFmt formatCode="0.0\ %" sourceLinked="0"/>
              <c:spPr>
                <a:noFill/>
                <a:ln>
                  <a:noFill/>
                </a:ln>
                <a:effectLst/>
              </c:spPr>
              <c:txPr>
                <a:bodyPr vertOverflow="overflow" horzOverflow="overflow" wrap="square" anchorCtr="0">
                  <a:spAutoFit/>
                </a:bodyPr>
                <a:lstStyle/>
                <a:p>
                  <a:pPr algn="l">
                    <a:defRPr sz="1400">
                      <a:solidFill>
                        <a:schemeClr val="bg1"/>
                      </a:solidFill>
                    </a:defRPr>
                  </a:pPr>
                  <a:endParaRPr lang="fi-FI"/>
                </a:p>
              </c:txPr>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924F-4AB3-B64A-3EBB16310EBD}"/>
                </c:ext>
              </c:extLst>
            </c:dLbl>
            <c:dLbl>
              <c:idx val="1"/>
              <c:layout>
                <c:manualLayout>
                  <c:x val="1.8973788817983352E-3"/>
                  <c:y val="-1.7403473501982465E-2"/>
                </c:manualLayout>
              </c:layout>
              <c:showLegendKey val="0"/>
              <c:showVal val="0"/>
              <c:showCatName val="0"/>
              <c:showSerName val="0"/>
              <c:showPercent val="1"/>
              <c:showBubbleSize val="0"/>
              <c:separator>
</c:separator>
              <c:extLst>
                <c:ext xmlns:c15="http://schemas.microsoft.com/office/drawing/2012/chart" uri="{CE6537A1-D6FC-4f65-9D91-7224C49458BB}">
                  <c15:layout>
                    <c:manualLayout>
                      <c:w val="6.9877498388136686E-2"/>
                      <c:h val="6.6572104018912517E-2"/>
                    </c:manualLayout>
                  </c15:layout>
                </c:ext>
                <c:ext xmlns:c16="http://schemas.microsoft.com/office/drawing/2014/chart" uri="{C3380CC4-5D6E-409C-BE32-E72D297353CC}">
                  <c16:uniqueId val="{00000003-924F-4AB3-B64A-3EBB16310EBD}"/>
                </c:ext>
              </c:extLst>
            </c:dLbl>
            <c:dLbl>
              <c:idx val="2"/>
              <c:layout>
                <c:manualLayout>
                  <c:x val="-1.3484823101174248E-3"/>
                  <c:y val="2.9001693937194019E-3"/>
                </c:manualLayout>
              </c:layout>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24F-4AB3-B64A-3EBB16310EBD}"/>
                </c:ext>
              </c:extLst>
            </c:dLbl>
            <c:dLbl>
              <c:idx val="3"/>
              <c:layout>
                <c:manualLayout>
                  <c:x val="4.5952573143056364E-3"/>
                  <c:y val="-9.0823476852627469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924F-4AB3-B64A-3EBB16310EBD}"/>
                </c:ext>
              </c:extLst>
            </c:dLbl>
            <c:dLbl>
              <c:idx val="4"/>
              <c:layout>
                <c:manualLayout>
                  <c:x val="-3.3036377699164426E-2"/>
                  <c:y val="-2.3499215572557679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924F-4AB3-B64A-3EBB16310EBD}"/>
                </c:ext>
              </c:extLst>
            </c:dLbl>
            <c:dLbl>
              <c:idx val="5"/>
              <c:layout>
                <c:manualLayout>
                  <c:x val="-3.951324266284896E-3"/>
                  <c:y val="-5.5616239459429272E-3"/>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924F-4AB3-B64A-3EBB16310EBD}"/>
                </c:ext>
              </c:extLst>
            </c:dLbl>
            <c:dLbl>
              <c:idx val="6"/>
              <c:layout>
                <c:manualLayout>
                  <c:x val="-1.4541748529016078E-2"/>
                  <c:y val="-1.8140392025464903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924F-4AB3-B64A-3EBB16310EBD}"/>
                </c:ext>
              </c:extLst>
            </c:dLbl>
            <c:numFmt formatCode="0.0\ %" sourceLinked="0"/>
            <c:spPr>
              <a:noFill/>
              <a:ln>
                <a:noFill/>
              </a:ln>
              <a:effectLst/>
            </c:spPr>
            <c:txPr>
              <a:bodyPr anchorCtr="0"/>
              <a:lstStyle/>
              <a:p>
                <a:pPr algn="l">
                  <a:defRPr sz="1400"/>
                </a:pPr>
                <a:endParaRPr lang="fi-FI"/>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'Data 17'!$A$4:$A$6</c:f>
              <c:strCache>
                <c:ptCount val="3"/>
                <c:pt idx="0">
                  <c:v>Hearing impaired</c:v>
                </c:pt>
                <c:pt idx="1">
                  <c:v>Speech impaired</c:v>
                </c:pt>
                <c:pt idx="2">
                  <c:v>Hearing and vision impaired</c:v>
                </c:pt>
              </c:strCache>
            </c:strRef>
          </c:cat>
          <c:val>
            <c:numRef>
              <c:f>'Data 17'!$C$4:$C$6</c:f>
              <c:numCache>
                <c:formatCode>#,##0</c:formatCode>
                <c:ptCount val="3"/>
                <c:pt idx="0">
                  <c:v>3618</c:v>
                </c:pt>
                <c:pt idx="1">
                  <c:v>2056</c:v>
                </c:pt>
                <c:pt idx="2">
                  <c:v>352</c:v>
                </c:pt>
              </c:numCache>
            </c:numRef>
          </c:val>
          <c:extLst>
            <c:ext xmlns:c16="http://schemas.microsoft.com/office/drawing/2014/chart" uri="{C3380CC4-5D6E-409C-BE32-E72D297353CC}">
              <c16:uniqueId val="{0000000E-924F-4AB3-B64A-3EBB16310EBD}"/>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9702807942044"/>
          <c:y val="0.18370398459399373"/>
          <c:w val="0.57765810221497937"/>
          <c:h val="0.67652009456264772"/>
        </c:manualLayout>
      </c:layout>
      <c:barChart>
        <c:barDir val="bar"/>
        <c:grouping val="clustered"/>
        <c:varyColors val="0"/>
        <c:ser>
          <c:idx val="0"/>
          <c:order val="0"/>
          <c:tx>
            <c:strRef>
              <c:f>'Data 3'!$C$4</c:f>
              <c:strCache>
                <c:ptCount val="1"/>
                <c:pt idx="0">
                  <c:v>Disability allowance for under-16s</c:v>
                </c:pt>
              </c:strCache>
            </c:strRef>
          </c:tx>
          <c:spPr>
            <a:solidFill>
              <a:schemeClr val="accent3">
                <a:lumMod val="60000"/>
                <a:lumOff val="40000"/>
              </a:schemeClr>
            </a:solidFill>
            <a:ln w="6350">
              <a:solidFill>
                <a:schemeClr val="tx1"/>
              </a:solidFill>
              <a:prstDash val="solid"/>
            </a:ln>
          </c:spPr>
          <c:invertIfNegative val="0"/>
          <c:cat>
            <c:strRef>
              <c:f>'Data 3'!$B$5:$B$23</c:f>
              <c:strCache>
                <c:ptCount val="19"/>
                <c:pt idx="0">
                  <c:v>Uusimaa</c:v>
                </c:pt>
                <c:pt idx="1">
                  <c:v>Varsinais-Suomi</c:v>
                </c:pt>
                <c:pt idx="2">
                  <c:v>Satakunta</c:v>
                </c:pt>
                <c:pt idx="3">
                  <c:v>Kanta-Häme</c:v>
                </c:pt>
                <c:pt idx="4">
                  <c:v>Pirkanmaa</c:v>
                </c:pt>
                <c:pt idx="5">
                  <c:v>Päijät-Häme</c:v>
                </c:pt>
                <c:pt idx="6">
                  <c:v>Kymenlaakso</c:v>
                </c:pt>
                <c:pt idx="7">
                  <c:v>South Karelia</c:v>
                </c:pt>
                <c:pt idx="8">
                  <c:v>South Savo</c:v>
                </c:pt>
                <c:pt idx="9">
                  <c:v>North Savo</c:v>
                </c:pt>
                <c:pt idx="10">
                  <c:v>North Karelia</c:v>
                </c:pt>
                <c:pt idx="11">
                  <c:v>Central Finland</c:v>
                </c:pt>
                <c:pt idx="12">
                  <c:v>South Ostrobothnia</c:v>
                </c:pt>
                <c:pt idx="13">
                  <c:v>Ostrobothnia</c:v>
                </c:pt>
                <c:pt idx="14">
                  <c:v>Central Ostrobothnia</c:v>
                </c:pt>
                <c:pt idx="15">
                  <c:v>North Ostrobothnia</c:v>
                </c:pt>
                <c:pt idx="16">
                  <c:v>Kainuu</c:v>
                </c:pt>
                <c:pt idx="17">
                  <c:v>Lapland</c:v>
                </c:pt>
                <c:pt idx="18">
                  <c:v>Åland</c:v>
                </c:pt>
              </c:strCache>
            </c:strRef>
          </c:cat>
          <c:val>
            <c:numRef>
              <c:f>'Data 3'!$C$5:$C$23</c:f>
              <c:numCache>
                <c:formatCode>0.0</c:formatCode>
                <c:ptCount val="19"/>
                <c:pt idx="0">
                  <c:v>3.8000986599812139</c:v>
                </c:pt>
                <c:pt idx="1">
                  <c:v>5.9163695126674405</c:v>
                </c:pt>
                <c:pt idx="2">
                  <c:v>5.014541558242767</c:v>
                </c:pt>
                <c:pt idx="3">
                  <c:v>4.686569386539607</c:v>
                </c:pt>
                <c:pt idx="4">
                  <c:v>5.3314524214797023</c:v>
                </c:pt>
                <c:pt idx="5">
                  <c:v>4.3192155091771234</c:v>
                </c:pt>
                <c:pt idx="6">
                  <c:v>5.3849935201322783</c:v>
                </c:pt>
                <c:pt idx="7">
                  <c:v>4.2696241811286058</c:v>
                </c:pt>
                <c:pt idx="8">
                  <c:v>5.2247028124093937</c:v>
                </c:pt>
                <c:pt idx="9">
                  <c:v>5.5787968650709594</c:v>
                </c:pt>
                <c:pt idx="10">
                  <c:v>5.6341018129325349</c:v>
                </c:pt>
                <c:pt idx="11">
                  <c:v>4.6292567234975612</c:v>
                </c:pt>
                <c:pt idx="12">
                  <c:v>4.2877445496053941</c:v>
                </c:pt>
                <c:pt idx="13">
                  <c:v>3.2641979985478424</c:v>
                </c:pt>
                <c:pt idx="14">
                  <c:v>5.5031446540880502</c:v>
                </c:pt>
                <c:pt idx="15">
                  <c:v>5.3825531037327279</c:v>
                </c:pt>
                <c:pt idx="16">
                  <c:v>5.1778694026272891</c:v>
                </c:pt>
                <c:pt idx="17">
                  <c:v>5.7451731867814013</c:v>
                </c:pt>
                <c:pt idx="18">
                  <c:v>3.3352070451564546</c:v>
                </c:pt>
              </c:numCache>
            </c:numRef>
          </c:val>
          <c:extLst>
            <c:ext xmlns:c16="http://schemas.microsoft.com/office/drawing/2014/chart" uri="{C3380CC4-5D6E-409C-BE32-E72D297353CC}">
              <c16:uniqueId val="{00000000-F0A1-4DD2-BEF4-FF3D989B43E2}"/>
            </c:ext>
          </c:extLst>
        </c:ser>
        <c:ser>
          <c:idx val="1"/>
          <c:order val="1"/>
          <c:tx>
            <c:strRef>
              <c:f>'Data 3'!$D$4</c:f>
              <c:strCache>
                <c:ptCount val="1"/>
                <c:pt idx="0">
                  <c:v>Disability allowance for 16s and over</c:v>
                </c:pt>
              </c:strCache>
            </c:strRef>
          </c:tx>
          <c:spPr>
            <a:solidFill>
              <a:schemeClr val="accent4">
                <a:lumMod val="60000"/>
                <a:lumOff val="40000"/>
              </a:schemeClr>
            </a:solidFill>
            <a:ln w="6350">
              <a:solidFill>
                <a:schemeClr val="tx1"/>
              </a:solidFill>
              <a:prstDash val="solid"/>
            </a:ln>
          </c:spPr>
          <c:invertIfNegative val="0"/>
          <c:cat>
            <c:strRef>
              <c:f>'Data 3'!$B$5:$B$23</c:f>
              <c:strCache>
                <c:ptCount val="19"/>
                <c:pt idx="0">
                  <c:v>Uusimaa</c:v>
                </c:pt>
                <c:pt idx="1">
                  <c:v>Varsinais-Suomi</c:v>
                </c:pt>
                <c:pt idx="2">
                  <c:v>Satakunta</c:v>
                </c:pt>
                <c:pt idx="3">
                  <c:v>Kanta-Häme</c:v>
                </c:pt>
                <c:pt idx="4">
                  <c:v>Pirkanmaa</c:v>
                </c:pt>
                <c:pt idx="5">
                  <c:v>Päijät-Häme</c:v>
                </c:pt>
                <c:pt idx="6">
                  <c:v>Kymenlaakso</c:v>
                </c:pt>
                <c:pt idx="7">
                  <c:v>South Karelia</c:v>
                </c:pt>
                <c:pt idx="8">
                  <c:v>South Savo</c:v>
                </c:pt>
                <c:pt idx="9">
                  <c:v>North Savo</c:v>
                </c:pt>
                <c:pt idx="10">
                  <c:v>North Karelia</c:v>
                </c:pt>
                <c:pt idx="11">
                  <c:v>Central Finland</c:v>
                </c:pt>
                <c:pt idx="12">
                  <c:v>South Ostrobothnia</c:v>
                </c:pt>
                <c:pt idx="13">
                  <c:v>Ostrobothnia</c:v>
                </c:pt>
                <c:pt idx="14">
                  <c:v>Central Ostrobothnia</c:v>
                </c:pt>
                <c:pt idx="15">
                  <c:v>North Ostrobothnia</c:v>
                </c:pt>
                <c:pt idx="16">
                  <c:v>Kainuu</c:v>
                </c:pt>
                <c:pt idx="17">
                  <c:v>Lapland</c:v>
                </c:pt>
                <c:pt idx="18">
                  <c:v>Åland</c:v>
                </c:pt>
              </c:strCache>
            </c:strRef>
          </c:cat>
          <c:val>
            <c:numRef>
              <c:f>'Data 3'!$D$5:$D$23</c:f>
              <c:numCache>
                <c:formatCode>0.0</c:formatCode>
                <c:ptCount val="19"/>
                <c:pt idx="0">
                  <c:v>0.34498078144082533</c:v>
                </c:pt>
                <c:pt idx="1">
                  <c:v>0.53516245881397906</c:v>
                </c:pt>
                <c:pt idx="2">
                  <c:v>0.52733330591090455</c:v>
                </c:pt>
                <c:pt idx="3">
                  <c:v>0.40287070684576531</c:v>
                </c:pt>
                <c:pt idx="4">
                  <c:v>0.53512467266309915</c:v>
                </c:pt>
                <c:pt idx="5">
                  <c:v>0.36869263125627971</c:v>
                </c:pt>
                <c:pt idx="6">
                  <c:v>0.42257183721232611</c:v>
                </c:pt>
                <c:pt idx="7">
                  <c:v>0.31420221450818436</c:v>
                </c:pt>
                <c:pt idx="8">
                  <c:v>0.48097030531158513</c:v>
                </c:pt>
                <c:pt idx="9">
                  <c:v>0.49383906494293645</c:v>
                </c:pt>
                <c:pt idx="10">
                  <c:v>0.40148730389093101</c:v>
                </c:pt>
                <c:pt idx="11">
                  <c:v>0.54460868173930166</c:v>
                </c:pt>
                <c:pt idx="12">
                  <c:v>0.47379303310988102</c:v>
                </c:pt>
                <c:pt idx="13">
                  <c:v>0.3985496680372887</c:v>
                </c:pt>
                <c:pt idx="14">
                  <c:v>0.84245335012991096</c:v>
                </c:pt>
                <c:pt idx="15">
                  <c:v>0.7395585218502263</c:v>
                </c:pt>
                <c:pt idx="16">
                  <c:v>0.53439540218295478</c:v>
                </c:pt>
                <c:pt idx="17">
                  <c:v>0.61652764572694396</c:v>
                </c:pt>
                <c:pt idx="18">
                  <c:v>0.49194991055456172</c:v>
                </c:pt>
              </c:numCache>
            </c:numRef>
          </c:val>
          <c:extLst>
            <c:ext xmlns:c16="http://schemas.microsoft.com/office/drawing/2014/chart" uri="{C3380CC4-5D6E-409C-BE32-E72D297353CC}">
              <c16:uniqueId val="{00000001-F0A1-4DD2-BEF4-FF3D989B43E2}"/>
            </c:ext>
          </c:extLst>
        </c:ser>
        <c:ser>
          <c:idx val="2"/>
          <c:order val="2"/>
          <c:tx>
            <c:strRef>
              <c:f>'Data 3'!$E$4</c:f>
              <c:strCache>
                <c:ptCount val="1"/>
                <c:pt idx="0">
                  <c:v>Pensioners´care allowance</c:v>
                </c:pt>
              </c:strCache>
            </c:strRef>
          </c:tx>
          <c:spPr>
            <a:solidFill>
              <a:schemeClr val="accent4"/>
            </a:solidFill>
            <a:ln w="6350">
              <a:solidFill>
                <a:schemeClr val="tx1"/>
              </a:solidFill>
              <a:prstDash val="solid"/>
            </a:ln>
          </c:spPr>
          <c:invertIfNegative val="0"/>
          <c:cat>
            <c:strRef>
              <c:f>'Data 3'!$B$5:$B$23</c:f>
              <c:strCache>
                <c:ptCount val="19"/>
                <c:pt idx="0">
                  <c:v>Uusimaa</c:v>
                </c:pt>
                <c:pt idx="1">
                  <c:v>Varsinais-Suomi</c:v>
                </c:pt>
                <c:pt idx="2">
                  <c:v>Satakunta</c:v>
                </c:pt>
                <c:pt idx="3">
                  <c:v>Kanta-Häme</c:v>
                </c:pt>
                <c:pt idx="4">
                  <c:v>Pirkanmaa</c:v>
                </c:pt>
                <c:pt idx="5">
                  <c:v>Päijät-Häme</c:v>
                </c:pt>
                <c:pt idx="6">
                  <c:v>Kymenlaakso</c:v>
                </c:pt>
                <c:pt idx="7">
                  <c:v>South Karelia</c:v>
                </c:pt>
                <c:pt idx="8">
                  <c:v>South Savo</c:v>
                </c:pt>
                <c:pt idx="9">
                  <c:v>North Savo</c:v>
                </c:pt>
                <c:pt idx="10">
                  <c:v>North Karelia</c:v>
                </c:pt>
                <c:pt idx="11">
                  <c:v>Central Finland</c:v>
                </c:pt>
                <c:pt idx="12">
                  <c:v>South Ostrobothnia</c:v>
                </c:pt>
                <c:pt idx="13">
                  <c:v>Ostrobothnia</c:v>
                </c:pt>
                <c:pt idx="14">
                  <c:v>Central Ostrobothnia</c:v>
                </c:pt>
                <c:pt idx="15">
                  <c:v>North Ostrobothnia</c:v>
                </c:pt>
                <c:pt idx="16">
                  <c:v>Kainuu</c:v>
                </c:pt>
                <c:pt idx="17">
                  <c:v>Lapland</c:v>
                </c:pt>
                <c:pt idx="18">
                  <c:v>Åland</c:v>
                </c:pt>
              </c:strCache>
            </c:strRef>
          </c:cat>
          <c:val>
            <c:numRef>
              <c:f>'Data 3'!$E$5:$E$23</c:f>
              <c:numCache>
                <c:formatCode>0.0</c:formatCode>
                <c:ptCount val="19"/>
                <c:pt idx="0">
                  <c:v>2.6112161222094961</c:v>
                </c:pt>
                <c:pt idx="1">
                  <c:v>4.5321655280891191</c:v>
                </c:pt>
                <c:pt idx="2">
                  <c:v>5.2425742574257423</c:v>
                </c:pt>
                <c:pt idx="3">
                  <c:v>4.7095499206724751</c:v>
                </c:pt>
                <c:pt idx="4">
                  <c:v>4.3426911994508126</c:v>
                </c:pt>
                <c:pt idx="5">
                  <c:v>4.5703765728771177</c:v>
                </c:pt>
                <c:pt idx="6">
                  <c:v>4.9402710197997806</c:v>
                </c:pt>
                <c:pt idx="7">
                  <c:v>4.556850428410061</c:v>
                </c:pt>
                <c:pt idx="8">
                  <c:v>5.7221921539186757</c:v>
                </c:pt>
                <c:pt idx="9">
                  <c:v>5.6795872494997113</c:v>
                </c:pt>
                <c:pt idx="10">
                  <c:v>5.4816539978281993</c:v>
                </c:pt>
                <c:pt idx="11">
                  <c:v>4.8117099834441435</c:v>
                </c:pt>
                <c:pt idx="12">
                  <c:v>6.0076677557649818</c:v>
                </c:pt>
                <c:pt idx="13">
                  <c:v>4.3320899912112552</c:v>
                </c:pt>
                <c:pt idx="14">
                  <c:v>5.8815994144020491</c:v>
                </c:pt>
                <c:pt idx="15">
                  <c:v>5.5488287337856956</c:v>
                </c:pt>
                <c:pt idx="16">
                  <c:v>6.7848641549700401</c:v>
                </c:pt>
                <c:pt idx="17">
                  <c:v>5.914627602489805</c:v>
                </c:pt>
                <c:pt idx="18">
                  <c:v>3.0652260904361746</c:v>
                </c:pt>
              </c:numCache>
            </c:numRef>
          </c:val>
          <c:extLst>
            <c:ext xmlns:c16="http://schemas.microsoft.com/office/drawing/2014/chart" uri="{C3380CC4-5D6E-409C-BE32-E72D297353CC}">
              <c16:uniqueId val="{00000002-F0A1-4DD2-BEF4-FF3D989B43E2}"/>
            </c:ext>
          </c:extLst>
        </c:ser>
        <c:dLbls>
          <c:showLegendKey val="0"/>
          <c:showVal val="0"/>
          <c:showCatName val="0"/>
          <c:showSerName val="0"/>
          <c:showPercent val="0"/>
          <c:showBubbleSize val="0"/>
        </c:dLbls>
        <c:gapWidth val="150"/>
        <c:axId val="1611088207"/>
        <c:axId val="1611109423"/>
      </c:barChart>
      <c:valAx>
        <c:axId val="1611109423"/>
        <c:scaling>
          <c:orientation val="minMax"/>
        </c:scaling>
        <c:delete val="0"/>
        <c:axPos val="t"/>
        <c:majorGridlines>
          <c:spPr>
            <a:ln w="3175"/>
          </c:spPr>
        </c:majorGridlines>
        <c:numFmt formatCode="#,##0" sourceLinked="0"/>
        <c:majorTickMark val="none"/>
        <c:minorTickMark val="none"/>
        <c:tickLblPos val="high"/>
        <c:spPr>
          <a:ln w="6350">
            <a:noFill/>
          </a:ln>
        </c:spPr>
        <c:crossAx val="1611088207"/>
        <c:crosses val="autoZero"/>
        <c:crossBetween val="between"/>
      </c:valAx>
      <c:catAx>
        <c:axId val="1611088207"/>
        <c:scaling>
          <c:orientation val="maxMin"/>
        </c:scaling>
        <c:delete val="0"/>
        <c:axPos val="l"/>
        <c:numFmt formatCode="General" sourceLinked="1"/>
        <c:majorTickMark val="none"/>
        <c:minorTickMark val="none"/>
        <c:tickLblPos val="nextTo"/>
        <c:spPr>
          <a:ln w="6350">
            <a:noFill/>
          </a:ln>
        </c:spPr>
        <c:crossAx val="1611109423"/>
        <c:crosses val="autoZero"/>
        <c:auto val="1"/>
        <c:lblAlgn val="ctr"/>
        <c:lblOffset val="100"/>
        <c:noMultiLvlLbl val="0"/>
      </c:cat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5797580428172"/>
          <c:y val="0.18226883341709946"/>
          <c:w val="0.7023187478741173"/>
          <c:h val="0.69025237802721473"/>
        </c:manualLayout>
      </c:layout>
      <c:barChart>
        <c:barDir val="col"/>
        <c:grouping val="stacked"/>
        <c:varyColors val="0"/>
        <c:ser>
          <c:idx val="1"/>
          <c:order val="0"/>
          <c:tx>
            <c:strRef>
              <c:f>'Data 4'!$B$4</c:f>
              <c:strCache>
                <c:ptCount val="1"/>
                <c:pt idx="0">
                  <c:v>Disability allowance for under-16s</c:v>
                </c:pt>
              </c:strCache>
            </c:strRef>
          </c:tx>
          <c:spPr>
            <a:solidFill>
              <a:schemeClr val="accent4"/>
            </a:solidFill>
            <a:ln w="6350">
              <a:solidFill>
                <a:srgbClr val="000000"/>
              </a:solidFill>
            </a:ln>
          </c:spPr>
          <c:invertIfNegative val="0"/>
          <c:cat>
            <c:numRef>
              <c:f>'Data 4'!$A$5:$A$37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4'!$B$5:$B$37</c:f>
              <c:numCache>
                <c:formatCode>#\ ##0.0</c:formatCode>
                <c:ptCount val="33"/>
                <c:pt idx="0">
                  <c:v>85.898034175761055</c:v>
                </c:pt>
                <c:pt idx="1">
                  <c:v>98.601903744052947</c:v>
                </c:pt>
                <c:pt idx="2">
                  <c:v>104.22174193548386</c:v>
                </c:pt>
                <c:pt idx="3">
                  <c:v>102.29678536167971</c:v>
                </c:pt>
                <c:pt idx="4">
                  <c:v>101.15065307982812</c:v>
                </c:pt>
                <c:pt idx="5">
                  <c:v>102.69989425494875</c:v>
                </c:pt>
                <c:pt idx="6">
                  <c:v>106.58981729598051</c:v>
                </c:pt>
                <c:pt idx="7">
                  <c:v>108.77138541964284</c:v>
                </c:pt>
                <c:pt idx="8">
                  <c:v>104.18302122386662</c:v>
                </c:pt>
                <c:pt idx="9">
                  <c:v>106.50002239666667</c:v>
                </c:pt>
                <c:pt idx="10">
                  <c:v>106.21545899444611</c:v>
                </c:pt>
                <c:pt idx="11">
                  <c:v>110.59300094743276</c:v>
                </c:pt>
                <c:pt idx="12">
                  <c:v>105.32673841650903</c:v>
                </c:pt>
                <c:pt idx="13">
                  <c:v>100.97056554517559</c:v>
                </c:pt>
                <c:pt idx="14">
                  <c:v>101.37524856508423</c:v>
                </c:pt>
                <c:pt idx="15">
                  <c:v>98.523720520272164</c:v>
                </c:pt>
                <c:pt idx="16">
                  <c:v>97.001392331399217</c:v>
                </c:pt>
                <c:pt idx="17">
                  <c:v>94.348793093531</c:v>
                </c:pt>
                <c:pt idx="18">
                  <c:v>87.745918340776058</c:v>
                </c:pt>
                <c:pt idx="19">
                  <c:v>87.310981758041962</c:v>
                </c:pt>
                <c:pt idx="20">
                  <c:v>86.025024870521989</c:v>
                </c:pt>
                <c:pt idx="21">
                  <c:v>85.773224175545323</c:v>
                </c:pt>
                <c:pt idx="22">
                  <c:v>87.23201457373105</c:v>
                </c:pt>
                <c:pt idx="23">
                  <c:v>89.836134287583548</c:v>
                </c:pt>
                <c:pt idx="24">
                  <c:v>93.402230817567556</c:v>
                </c:pt>
                <c:pt idx="25">
                  <c:v>96.393345133439894</c:v>
                </c:pt>
                <c:pt idx="26">
                  <c:v>92.467707052567476</c:v>
                </c:pt>
                <c:pt idx="27">
                  <c:v>87.082708323599149</c:v>
                </c:pt>
                <c:pt idx="28">
                  <c:v>85.746589952939559</c:v>
                </c:pt>
                <c:pt idx="29">
                  <c:v>84.554952743955198</c:v>
                </c:pt>
                <c:pt idx="30">
                  <c:v>87.484430565882676</c:v>
                </c:pt>
                <c:pt idx="31">
                  <c:v>91.12206021125823</c:v>
                </c:pt>
                <c:pt idx="32">
                  <c:v>92.239930000000001</c:v>
                </c:pt>
              </c:numCache>
            </c:numRef>
          </c:val>
          <c:extLst>
            <c:ext xmlns:c16="http://schemas.microsoft.com/office/drawing/2014/chart" uri="{C3380CC4-5D6E-409C-BE32-E72D297353CC}">
              <c16:uniqueId val="{00000000-36B5-4A04-9E3D-B63FE9D93137}"/>
            </c:ext>
          </c:extLst>
        </c:ser>
        <c:ser>
          <c:idx val="0"/>
          <c:order val="1"/>
          <c:tx>
            <c:strRef>
              <c:f>'Data 4'!$C$4</c:f>
              <c:strCache>
                <c:ptCount val="1"/>
                <c:pt idx="0">
                  <c:v>Disability allowance for 16s and over</c:v>
                </c:pt>
              </c:strCache>
            </c:strRef>
          </c:tx>
          <c:spPr>
            <a:solidFill>
              <a:schemeClr val="bg1">
                <a:lumMod val="75000"/>
              </a:schemeClr>
            </a:solidFill>
            <a:ln w="6350">
              <a:solidFill>
                <a:srgbClr val="000000"/>
              </a:solidFill>
            </a:ln>
          </c:spPr>
          <c:invertIfNegative val="0"/>
          <c:cat>
            <c:numRef>
              <c:f>'Data 4'!$A$5:$A$37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4'!$C$5:$C$37</c:f>
              <c:numCache>
                <c:formatCode>#\ ##0.0</c:formatCode>
                <c:ptCount val="33"/>
                <c:pt idx="0">
                  <c:v>41.304455772544515</c:v>
                </c:pt>
                <c:pt idx="1">
                  <c:v>43.6734448045232</c:v>
                </c:pt>
                <c:pt idx="2">
                  <c:v>44.981274193548387</c:v>
                </c:pt>
                <c:pt idx="3">
                  <c:v>43.483275192522868</c:v>
                </c:pt>
                <c:pt idx="4">
                  <c:v>42.215444068238057</c:v>
                </c:pt>
                <c:pt idx="5">
                  <c:v>41.135924946805083</c:v>
                </c:pt>
                <c:pt idx="6">
                  <c:v>40.172119366626063</c:v>
                </c:pt>
                <c:pt idx="7">
                  <c:v>39.946809214285715</c:v>
                </c:pt>
                <c:pt idx="8">
                  <c:v>39.773875380292246</c:v>
                </c:pt>
                <c:pt idx="9">
                  <c:v>40.114387513333334</c:v>
                </c:pt>
                <c:pt idx="10">
                  <c:v>40.417674629740219</c:v>
                </c:pt>
                <c:pt idx="11">
                  <c:v>41.935864520433114</c:v>
                </c:pt>
                <c:pt idx="12">
                  <c:v>43.452314849871023</c:v>
                </c:pt>
                <c:pt idx="13">
                  <c:v>43.937281568019095</c:v>
                </c:pt>
                <c:pt idx="14">
                  <c:v>43.88747509494641</c:v>
                </c:pt>
                <c:pt idx="15">
                  <c:v>43.038826481189901</c:v>
                </c:pt>
                <c:pt idx="16">
                  <c:v>41.959907228614057</c:v>
                </c:pt>
                <c:pt idx="17">
                  <c:v>41.121194819191373</c:v>
                </c:pt>
                <c:pt idx="18">
                  <c:v>39.129618615759213</c:v>
                </c:pt>
                <c:pt idx="19">
                  <c:v>39.461466420979022</c:v>
                </c:pt>
                <c:pt idx="20">
                  <c:v>38.411309369754349</c:v>
                </c:pt>
                <c:pt idx="21">
                  <c:v>37.248462192313397</c:v>
                </c:pt>
                <c:pt idx="22">
                  <c:v>37.764244386480634</c:v>
                </c:pt>
                <c:pt idx="23">
                  <c:v>39.240148972976819</c:v>
                </c:pt>
                <c:pt idx="24">
                  <c:v>40.984524244510133</c:v>
                </c:pt>
                <c:pt idx="25">
                  <c:v>42.202896539260863</c:v>
                </c:pt>
                <c:pt idx="26">
                  <c:v>42.893275831849699</c:v>
                </c:pt>
                <c:pt idx="27">
                  <c:v>40.936456323320151</c:v>
                </c:pt>
                <c:pt idx="28">
                  <c:v>40.630118475020701</c:v>
                </c:pt>
                <c:pt idx="29">
                  <c:v>39.989823242748507</c:v>
                </c:pt>
                <c:pt idx="30">
                  <c:v>40.267594552851435</c:v>
                </c:pt>
                <c:pt idx="31">
                  <c:v>40.355471311578107</c:v>
                </c:pt>
                <c:pt idx="32">
                  <c:v>40.488064000000001</c:v>
                </c:pt>
              </c:numCache>
            </c:numRef>
          </c:val>
          <c:extLst>
            <c:ext xmlns:c16="http://schemas.microsoft.com/office/drawing/2014/chart" uri="{C3380CC4-5D6E-409C-BE32-E72D297353CC}">
              <c16:uniqueId val="{00000001-36B5-4A04-9E3D-B63FE9D93137}"/>
            </c:ext>
          </c:extLst>
        </c:ser>
        <c:ser>
          <c:idx val="2"/>
          <c:order val="2"/>
          <c:tx>
            <c:strRef>
              <c:f>'Data 4'!$D$4</c:f>
              <c:strCache>
                <c:ptCount val="1"/>
                <c:pt idx="0">
                  <c:v>Pensioners´care allowance</c:v>
                </c:pt>
              </c:strCache>
            </c:strRef>
          </c:tx>
          <c:spPr>
            <a:solidFill>
              <a:schemeClr val="accent4">
                <a:lumMod val="60000"/>
                <a:lumOff val="40000"/>
              </a:schemeClr>
            </a:solidFill>
            <a:ln w="6350">
              <a:solidFill>
                <a:srgbClr val="000000"/>
              </a:solidFill>
            </a:ln>
          </c:spPr>
          <c:invertIfNegative val="0"/>
          <c:cat>
            <c:numRef>
              <c:f>'Data 4'!$A$5:$A$37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4'!$D$5:$D$37</c:f>
              <c:numCache>
                <c:formatCode>#\ ##0.0</c:formatCode>
                <c:ptCount val="33"/>
                <c:pt idx="0">
                  <c:v>204.51418294083859</c:v>
                </c:pt>
                <c:pt idx="1">
                  <c:v>238.76589809005034</c:v>
                </c:pt>
                <c:pt idx="2">
                  <c:v>269.15848185483873</c:v>
                </c:pt>
                <c:pt idx="3">
                  <c:v>273.119403672744</c:v>
                </c:pt>
                <c:pt idx="4">
                  <c:v>271.39396861570521</c:v>
                </c:pt>
                <c:pt idx="5">
                  <c:v>270.18187439551224</c:v>
                </c:pt>
                <c:pt idx="6">
                  <c:v>268.77760048721069</c:v>
                </c:pt>
                <c:pt idx="7">
                  <c:v>270.00250810714283</c:v>
                </c:pt>
                <c:pt idx="8">
                  <c:v>269.19239968696144</c:v>
                </c:pt>
                <c:pt idx="9">
                  <c:v>281.18182415666666</c:v>
                </c:pt>
                <c:pt idx="10">
                  <c:v>283.07384128109879</c:v>
                </c:pt>
                <c:pt idx="11">
                  <c:v>299.81721533199442</c:v>
                </c:pt>
                <c:pt idx="12">
                  <c:v>311.0034505403267</c:v>
                </c:pt>
                <c:pt idx="13">
                  <c:v>318.95452277582677</c:v>
                </c:pt>
                <c:pt idx="14">
                  <c:v>330.31709928177645</c:v>
                </c:pt>
                <c:pt idx="15">
                  <c:v>341.94329616729459</c:v>
                </c:pt>
                <c:pt idx="16">
                  <c:v>355.89412221982758</c:v>
                </c:pt>
                <c:pt idx="17">
                  <c:v>361.92720809983825</c:v>
                </c:pt>
                <c:pt idx="18">
                  <c:v>363.634516334404</c:v>
                </c:pt>
                <c:pt idx="19">
                  <c:v>387.18391628951048</c:v>
                </c:pt>
                <c:pt idx="20">
                  <c:v>494.60544435122824</c:v>
                </c:pt>
                <c:pt idx="21">
                  <c:v>501.94167933165159</c:v>
                </c:pt>
                <c:pt idx="22">
                  <c:v>510.11902776314651</c:v>
                </c:pt>
                <c:pt idx="23">
                  <c:v>538.01856140164978</c:v>
                </c:pt>
                <c:pt idx="24">
                  <c:v>548.35138652027024</c:v>
                </c:pt>
                <c:pt idx="25">
                  <c:v>552.74037497070719</c:v>
                </c:pt>
                <c:pt idx="26">
                  <c:v>521.04157815165854</c:v>
                </c:pt>
                <c:pt idx="27">
                  <c:v>494.07963526412453</c:v>
                </c:pt>
                <c:pt idx="28">
                  <c:v>491.92001901255861</c:v>
                </c:pt>
                <c:pt idx="29">
                  <c:v>480.78912122644692</c:v>
                </c:pt>
                <c:pt idx="30">
                  <c:v>478.45693676262266</c:v>
                </c:pt>
                <c:pt idx="31">
                  <c:v>465.87921323471659</c:v>
                </c:pt>
                <c:pt idx="32">
                  <c:v>441.17620899999997</c:v>
                </c:pt>
              </c:numCache>
            </c:numRef>
          </c:val>
          <c:extLst>
            <c:ext xmlns:c16="http://schemas.microsoft.com/office/drawing/2014/chart" uri="{C3380CC4-5D6E-409C-BE32-E72D297353CC}">
              <c16:uniqueId val="{00000002-36B5-4A04-9E3D-B63FE9D93137}"/>
            </c:ext>
          </c:extLst>
        </c:ser>
        <c:ser>
          <c:idx val="3"/>
          <c:order val="3"/>
          <c:tx>
            <c:strRef>
              <c:f>'Data 4'!$E$4</c:f>
              <c:strCache>
                <c:ptCount val="1"/>
                <c:pt idx="0">
                  <c:v>Dietary grant</c:v>
                </c:pt>
              </c:strCache>
            </c:strRef>
          </c:tx>
          <c:spPr>
            <a:solidFill>
              <a:schemeClr val="tx1"/>
            </a:solidFill>
            <a:ln w="6350">
              <a:solidFill>
                <a:srgbClr val="000000"/>
              </a:solidFill>
            </a:ln>
          </c:spPr>
          <c:invertIfNegative val="0"/>
          <c:cat>
            <c:numRef>
              <c:f>'Data 4'!$A$5:$A$37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4'!$E$5:$E$37</c:f>
              <c:numCache>
                <c:formatCode>#\ ##0.0</c:formatCode>
                <c:ptCount val="33"/>
                <c:pt idx="0">
                  <c:v>0</c:v>
                </c:pt>
                <c:pt idx="1">
                  <c:v>0</c:v>
                </c:pt>
                <c:pt idx="2">
                  <c:v>0</c:v>
                </c:pt>
                <c:pt idx="3">
                  <c:v>0</c:v>
                </c:pt>
                <c:pt idx="4">
                  <c:v>0</c:v>
                </c:pt>
                <c:pt idx="5">
                  <c:v>0</c:v>
                </c:pt>
                <c:pt idx="6">
                  <c:v>0</c:v>
                </c:pt>
                <c:pt idx="7">
                  <c:v>0</c:v>
                </c:pt>
                <c:pt idx="8">
                  <c:v>0</c:v>
                </c:pt>
                <c:pt idx="9">
                  <c:v>0</c:v>
                </c:pt>
                <c:pt idx="10">
                  <c:v>0</c:v>
                </c:pt>
                <c:pt idx="11">
                  <c:v>0</c:v>
                </c:pt>
                <c:pt idx="12">
                  <c:v>1.0555600921754082</c:v>
                </c:pt>
                <c:pt idx="13">
                  <c:v>6.7890180378452092</c:v>
                </c:pt>
                <c:pt idx="14">
                  <c:v>7.0629407626339971</c:v>
                </c:pt>
                <c:pt idx="15">
                  <c:v>7.5005764617331154</c:v>
                </c:pt>
                <c:pt idx="16">
                  <c:v>7.8361669351790448</c:v>
                </c:pt>
                <c:pt idx="17">
                  <c:v>8.0776022307816717</c:v>
                </c:pt>
                <c:pt idx="18">
                  <c:v>8.1668052734808061</c:v>
                </c:pt>
                <c:pt idx="19">
                  <c:v>8.5968035902097899</c:v>
                </c:pt>
                <c:pt idx="20">
                  <c:v>8.9185132962128968</c:v>
                </c:pt>
                <c:pt idx="21">
                  <c:v>8.9671953913043474</c:v>
                </c:pt>
                <c:pt idx="22">
                  <c:v>9.0646734223719037</c:v>
                </c:pt>
                <c:pt idx="23">
                  <c:v>10.415917707580713</c:v>
                </c:pt>
                <c:pt idx="24">
                  <c:v>10.678686326858109</c:v>
                </c:pt>
                <c:pt idx="25">
                  <c:v>11.039638769136729</c:v>
                </c:pt>
                <c:pt idx="26">
                  <c:v>5.2652441435532236E-3</c:v>
                </c:pt>
                <c:pt idx="27">
                  <c:v>-9.7766993722390137E-4</c:v>
                </c:pt>
                <c:pt idx="28">
                  <c:v>-8.3520024841291743E-4</c:v>
                </c:pt>
                <c:pt idx="29">
                  <c:v>-2.3923258959063793E-3</c:v>
                </c:pt>
                <c:pt idx="30">
                  <c:v>-6.3058191064293504E-4</c:v>
                </c:pt>
                <c:pt idx="31">
                  <c:v>0</c:v>
                </c:pt>
                <c:pt idx="32">
                  <c:v>0</c:v>
                </c:pt>
              </c:numCache>
            </c:numRef>
          </c:val>
          <c:extLst>
            <c:ext xmlns:c16="http://schemas.microsoft.com/office/drawing/2014/chart" uri="{C3380CC4-5D6E-409C-BE32-E72D297353CC}">
              <c16:uniqueId val="{00000003-36B5-4A04-9E3D-B63FE9D93137}"/>
            </c:ext>
          </c:extLst>
        </c:ser>
        <c:dLbls>
          <c:showLegendKey val="0"/>
          <c:showVal val="0"/>
          <c:showCatName val="0"/>
          <c:showSerName val="0"/>
          <c:showPercent val="0"/>
          <c:showBubbleSize val="0"/>
        </c:dLbls>
        <c:gapWidth val="0"/>
        <c:overlap val="100"/>
        <c:axId val="38155008"/>
        <c:axId val="38157312"/>
      </c:barChart>
      <c:catAx>
        <c:axId val="38155008"/>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a:pPr>
            <a:endParaRPr lang="fi-FI"/>
          </a:p>
        </c:txPr>
        <c:crossAx val="38157312"/>
        <c:crosses val="autoZero"/>
        <c:auto val="1"/>
        <c:lblAlgn val="ctr"/>
        <c:lblOffset val="100"/>
        <c:noMultiLvlLbl val="0"/>
      </c:catAx>
      <c:valAx>
        <c:axId val="38157312"/>
        <c:scaling>
          <c:orientation val="minMax"/>
          <c:max val="700"/>
          <c:min val="0"/>
        </c:scaling>
        <c:delete val="0"/>
        <c:axPos val="l"/>
        <c:majorGridlines>
          <c:spPr>
            <a:ln w="3175">
              <a:solidFill>
                <a:srgbClr val="454600"/>
              </a:solidFill>
              <a:prstDash val="solid"/>
            </a:ln>
          </c:spPr>
        </c:majorGridlines>
        <c:minorGridlines/>
        <c:numFmt formatCode="#,##0" sourceLinked="0"/>
        <c:majorTickMark val="out"/>
        <c:minorTickMark val="none"/>
        <c:tickLblPos val="nextTo"/>
        <c:spPr>
          <a:ln w="6350">
            <a:solidFill>
              <a:srgbClr val="000000"/>
            </a:solidFill>
            <a:prstDash val="solid"/>
          </a:ln>
        </c:spPr>
        <c:txPr>
          <a:bodyPr rot="0" vert="horz"/>
          <a:lstStyle/>
          <a:p>
            <a:pPr>
              <a:defRPr/>
            </a:pPr>
            <a:endParaRPr lang="fi-FI"/>
          </a:p>
        </c:txPr>
        <c:crossAx val="38155008"/>
        <c:crosses val="autoZero"/>
        <c:crossBetween val="between"/>
        <c:majorUnit val="100"/>
        <c:minorUnit val="1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 5'!$F$8</c:f>
          <c:strCache>
            <c:ptCount val="1"/>
            <c:pt idx="0">
              <c:v>Number 42 782</c:v>
            </c:pt>
          </c:strCache>
        </c:strRef>
      </c:tx>
      <c:layout>
        <c:manualLayout>
          <c:xMode val="edge"/>
          <c:yMode val="edge"/>
          <c:x val="0.42099290780141846"/>
          <c:y val="0.50307328605200941"/>
        </c:manualLayout>
      </c:layout>
      <c:overlay val="0"/>
      <c:txPr>
        <a:bodyPr/>
        <a:lstStyle/>
        <a:p>
          <a:pPr>
            <a:defRPr sz="1600"/>
          </a:pPr>
          <a:endParaRPr lang="fi-FI"/>
        </a:p>
      </c:txPr>
    </c:title>
    <c:autoTitleDeleted val="0"/>
    <c:plotArea>
      <c:layout>
        <c:manualLayout>
          <c:layoutTarget val="inner"/>
          <c:xMode val="edge"/>
          <c:yMode val="edge"/>
          <c:x val="0.30436020449087964"/>
          <c:y val="0.24787535600603117"/>
          <c:w val="0.37910151946673981"/>
          <c:h val="0.5560155618845517"/>
        </c:manualLayout>
      </c:layout>
      <c:doughnutChart>
        <c:varyColors val="1"/>
        <c:ser>
          <c:idx val="0"/>
          <c:order val="0"/>
          <c:tx>
            <c:strRef>
              <c:f>'Data 5'!$F$8</c:f>
              <c:strCache>
                <c:ptCount val="1"/>
                <c:pt idx="0">
                  <c:v>Number 42 782</c:v>
                </c:pt>
              </c:strCache>
            </c:strRef>
          </c:tx>
          <c:spPr>
            <a:solidFill>
              <a:srgbClr val="AA4E0F"/>
            </a:solidFill>
            <a:ln w="3175">
              <a:solidFill>
                <a:srgbClr val="000000"/>
              </a:solidFill>
              <a:prstDash val="solid"/>
            </a:ln>
          </c:spPr>
          <c:dPt>
            <c:idx val="0"/>
            <c:bubble3D val="0"/>
            <c:spPr>
              <a:solidFill>
                <a:schemeClr val="accent4"/>
              </a:solidFill>
              <a:ln w="3175">
                <a:solidFill>
                  <a:srgbClr val="000000"/>
                </a:solidFill>
                <a:prstDash val="solid"/>
              </a:ln>
            </c:spPr>
            <c:extLst>
              <c:ext xmlns:c16="http://schemas.microsoft.com/office/drawing/2014/chart" uri="{C3380CC4-5D6E-409C-BE32-E72D297353CC}">
                <c16:uniqueId val="{00000001-B0D3-414F-9FC7-E84E094FA77D}"/>
              </c:ext>
            </c:extLst>
          </c:dPt>
          <c:dPt>
            <c:idx val="1"/>
            <c:bubble3D val="0"/>
            <c:spPr>
              <a:solidFill>
                <a:schemeClr val="accent4">
                  <a:lumMod val="60000"/>
                  <a:lumOff val="40000"/>
                </a:schemeClr>
              </a:solidFill>
              <a:ln w="3175">
                <a:solidFill>
                  <a:srgbClr val="000000"/>
                </a:solidFill>
                <a:prstDash val="solid"/>
              </a:ln>
            </c:spPr>
            <c:extLst>
              <c:ext xmlns:c16="http://schemas.microsoft.com/office/drawing/2014/chart" uri="{C3380CC4-5D6E-409C-BE32-E72D297353CC}">
                <c16:uniqueId val="{00000003-B0D3-414F-9FC7-E84E094FA77D}"/>
              </c:ext>
            </c:extLst>
          </c:dPt>
          <c:dPt>
            <c:idx val="2"/>
            <c:bubble3D val="0"/>
            <c:spPr>
              <a:solidFill>
                <a:schemeClr val="accent4">
                  <a:lumMod val="20000"/>
                  <a:lumOff val="80000"/>
                </a:schemeClr>
              </a:solidFill>
              <a:ln w="3175">
                <a:solidFill>
                  <a:srgbClr val="000000"/>
                </a:solidFill>
                <a:prstDash val="solid"/>
              </a:ln>
            </c:spPr>
            <c:extLst>
              <c:ext xmlns:c16="http://schemas.microsoft.com/office/drawing/2014/chart" uri="{C3380CC4-5D6E-409C-BE32-E72D297353CC}">
                <c16:uniqueId val="{00000005-B0D3-414F-9FC7-E84E094FA77D}"/>
              </c:ext>
            </c:extLst>
          </c:dPt>
          <c:dPt>
            <c:idx val="3"/>
            <c:bubble3D val="0"/>
            <c:spPr>
              <a:solidFill>
                <a:srgbClr val="00AC62"/>
              </a:solidFill>
              <a:ln w="3175">
                <a:solidFill>
                  <a:srgbClr val="000000"/>
                </a:solidFill>
                <a:prstDash val="solid"/>
              </a:ln>
            </c:spPr>
            <c:extLst>
              <c:ext xmlns:c16="http://schemas.microsoft.com/office/drawing/2014/chart" uri="{C3380CC4-5D6E-409C-BE32-E72D297353CC}">
                <c16:uniqueId val="{00000007-B0D3-414F-9FC7-E84E094FA77D}"/>
              </c:ext>
            </c:extLst>
          </c:dPt>
          <c:dPt>
            <c:idx val="4"/>
            <c:bubble3D val="0"/>
            <c:spPr>
              <a:solidFill>
                <a:srgbClr val="75FFC4"/>
              </a:solidFill>
              <a:ln w="3175">
                <a:solidFill>
                  <a:srgbClr val="000000"/>
                </a:solidFill>
                <a:prstDash val="solid"/>
              </a:ln>
            </c:spPr>
            <c:extLst>
              <c:ext xmlns:c16="http://schemas.microsoft.com/office/drawing/2014/chart" uri="{C3380CC4-5D6E-409C-BE32-E72D297353CC}">
                <c16:uniqueId val="{00000009-B0D3-414F-9FC7-E84E094FA77D}"/>
              </c:ext>
            </c:extLst>
          </c:dPt>
          <c:dPt>
            <c:idx val="5"/>
            <c:bubble3D val="0"/>
            <c:spPr>
              <a:solidFill>
                <a:srgbClr val="AE5FD2"/>
              </a:solidFill>
              <a:ln w="3175">
                <a:solidFill>
                  <a:srgbClr val="000000"/>
                </a:solidFill>
                <a:prstDash val="solid"/>
              </a:ln>
            </c:spPr>
            <c:extLst>
              <c:ext xmlns:c16="http://schemas.microsoft.com/office/drawing/2014/chart" uri="{C3380CC4-5D6E-409C-BE32-E72D297353CC}">
                <c16:uniqueId val="{0000000B-B0D3-414F-9FC7-E84E094FA77D}"/>
              </c:ext>
            </c:extLst>
          </c:dPt>
          <c:dPt>
            <c:idx val="6"/>
            <c:bubble3D val="0"/>
            <c:spPr>
              <a:solidFill>
                <a:schemeClr val="accent2"/>
              </a:solidFill>
              <a:ln w="3175">
                <a:solidFill>
                  <a:srgbClr val="000000"/>
                </a:solidFill>
                <a:prstDash val="solid"/>
              </a:ln>
            </c:spPr>
            <c:extLst>
              <c:ext xmlns:c16="http://schemas.microsoft.com/office/drawing/2014/chart" uri="{C3380CC4-5D6E-409C-BE32-E72D297353CC}">
                <c16:uniqueId val="{0000000D-B0D3-414F-9FC7-E84E094FA77D}"/>
              </c:ext>
            </c:extLst>
          </c:dPt>
          <c:dLbls>
            <c:dLbl>
              <c:idx val="0"/>
              <c:layout>
                <c:manualLayout>
                  <c:x val="5.3530120329160812E-3"/>
                  <c:y val="-4.4844245954404213E-2"/>
                </c:manualLayout>
              </c:layout>
              <c:numFmt formatCode="0.0\ %" sourceLinked="0"/>
              <c:spPr>
                <a:noFill/>
                <a:ln>
                  <a:noFill/>
                </a:ln>
                <a:effectLst/>
              </c:spPr>
              <c:txPr>
                <a:bodyPr vertOverflow="overflow" horzOverflow="overflow" wrap="square" anchorCtr="0">
                  <a:spAutoFit/>
                </a:bodyPr>
                <a:lstStyle/>
                <a:p>
                  <a:pPr algn="l">
                    <a:defRPr sz="1400">
                      <a:solidFill>
                        <a:schemeClr val="bg1"/>
                      </a:solidFill>
                    </a:defRPr>
                  </a:pPr>
                  <a:endParaRPr lang="fi-FI"/>
                </a:p>
              </c:txPr>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B0D3-414F-9FC7-E84E094FA77D}"/>
                </c:ext>
              </c:extLst>
            </c:dLbl>
            <c:dLbl>
              <c:idx val="1"/>
              <c:layout>
                <c:manualLayout>
                  <c:x val="-3.256875499258292E-3"/>
                  <c:y val="-3.0599362048582525E-2"/>
                </c:manualLayout>
              </c:layout>
              <c:showLegendKey val="0"/>
              <c:showVal val="0"/>
              <c:showCatName val="0"/>
              <c:showSerName val="0"/>
              <c:showPercent val="1"/>
              <c:showBubbleSize val="0"/>
              <c:separator>; </c:separator>
              <c:extLst>
                <c:ext xmlns:c15="http://schemas.microsoft.com/office/drawing/2012/chart" uri="{CE6537A1-D6FC-4f65-9D91-7224C49458BB}">
                  <c15:layout>
                    <c:manualLayout>
                      <c:w val="6.9877498388136686E-2"/>
                      <c:h val="6.6572104018912517E-2"/>
                    </c:manualLayout>
                  </c15:layout>
                </c:ext>
                <c:ext xmlns:c16="http://schemas.microsoft.com/office/drawing/2014/chart" uri="{C3380CC4-5D6E-409C-BE32-E72D297353CC}">
                  <c16:uniqueId val="{00000003-B0D3-414F-9FC7-E84E094FA77D}"/>
                </c:ext>
              </c:extLst>
            </c:dLbl>
            <c:dLbl>
              <c:idx val="2"/>
              <c:layout>
                <c:manualLayout>
                  <c:x val="-5.2147338891223288E-3"/>
                  <c:y val="-9.7151056854020118E-2"/>
                </c:manualLayout>
              </c:layout>
              <c:showLegendKey val="0"/>
              <c:showVal val="0"/>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B0D3-414F-9FC7-E84E094FA77D}"/>
                </c:ext>
              </c:extLst>
            </c:dLbl>
            <c:dLbl>
              <c:idx val="3"/>
              <c:layout>
                <c:manualLayout>
                  <c:x val="-1.0878669151863286E-2"/>
                  <c:y val="1.5086733138527656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B0D3-414F-9FC7-E84E094FA77D}"/>
                </c:ext>
              </c:extLst>
            </c:dLbl>
            <c:dLbl>
              <c:idx val="4"/>
              <c:layout>
                <c:manualLayout>
                  <c:x val="-3.3036377699164426E-2"/>
                  <c:y val="-2.3499215572557679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B0D3-414F-9FC7-E84E094FA77D}"/>
                </c:ext>
              </c:extLst>
            </c:dLbl>
            <c:dLbl>
              <c:idx val="5"/>
              <c:layout>
                <c:manualLayout>
                  <c:x val="-3.951324266284896E-3"/>
                  <c:y val="-5.5616239459429272E-3"/>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B0D3-414F-9FC7-E84E094FA77D}"/>
                </c:ext>
              </c:extLst>
            </c:dLbl>
            <c:dLbl>
              <c:idx val="6"/>
              <c:layout>
                <c:manualLayout>
                  <c:x val="-1.4541748529016078E-2"/>
                  <c:y val="-1.8140392025464903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B0D3-414F-9FC7-E84E094FA77D}"/>
                </c:ext>
              </c:extLst>
            </c:dLbl>
            <c:numFmt formatCode="0.0\ %" sourceLinked="0"/>
            <c:spPr>
              <a:noFill/>
              <a:ln>
                <a:noFill/>
              </a:ln>
              <a:effectLst/>
            </c:spPr>
            <c:txPr>
              <a:bodyPr anchorCtr="0"/>
              <a:lstStyle/>
              <a:p>
                <a:pPr algn="l">
                  <a:defRPr sz="1400"/>
                </a:pPr>
                <a:endParaRPr lang="fi-FI"/>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'Data 5'!$A$4:$A$6</c:f>
              <c:strCache>
                <c:ptCount val="3"/>
                <c:pt idx="0">
                  <c:v>Basic rate</c:v>
                </c:pt>
                <c:pt idx="1">
                  <c:v>Middle rate</c:v>
                </c:pt>
                <c:pt idx="2">
                  <c:v>Highest rate</c:v>
                </c:pt>
              </c:strCache>
            </c:strRef>
          </c:cat>
          <c:val>
            <c:numRef>
              <c:f>'Data 5'!$C$4:$C$6</c:f>
              <c:numCache>
                <c:formatCode>#,##0</c:formatCode>
                <c:ptCount val="3"/>
                <c:pt idx="0">
                  <c:v>26906</c:v>
                </c:pt>
                <c:pt idx="1">
                  <c:v>1437</c:v>
                </c:pt>
                <c:pt idx="2">
                  <c:v>1477</c:v>
                </c:pt>
              </c:numCache>
            </c:numRef>
          </c:val>
          <c:extLst>
            <c:ext xmlns:c16="http://schemas.microsoft.com/office/drawing/2014/chart" uri="{C3380CC4-5D6E-409C-BE32-E72D297353CC}">
              <c16:uniqueId val="{0000000E-B0D3-414F-9FC7-E84E094FA77D}"/>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03872025667968E-2"/>
          <c:y val="0.19692410789076897"/>
          <c:w val="0.71780004772130745"/>
          <c:h val="0.65342521546508814"/>
        </c:manualLayout>
      </c:layout>
      <c:barChart>
        <c:barDir val="col"/>
        <c:grouping val="stacked"/>
        <c:varyColors val="0"/>
        <c:ser>
          <c:idx val="0"/>
          <c:order val="0"/>
          <c:tx>
            <c:strRef>
              <c:f>'Data 6'!$B$4</c:f>
              <c:strCache>
                <c:ptCount val="1"/>
                <c:pt idx="0">
                  <c:v>Endocrine, nutritional and metabolic diseases</c:v>
                </c:pt>
              </c:strCache>
            </c:strRef>
          </c:tx>
          <c:spPr>
            <a:solidFill>
              <a:schemeClr val="accent4"/>
            </a:solidFill>
            <a:ln w="6350">
              <a:solidFill>
                <a:srgbClr val="000000"/>
              </a:solidFill>
              <a:prstDash val="solid"/>
            </a:ln>
          </c:spPr>
          <c:invertIfNegative val="0"/>
          <c:cat>
            <c:numRef>
              <c:f>'Data 6'!$A$5:$A$37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6'!$B$5:$B$37</c:f>
              <c:numCache>
                <c:formatCode>#,##0</c:formatCode>
                <c:ptCount val="33"/>
                <c:pt idx="0">
                  <c:v>3211</c:v>
                </c:pt>
                <c:pt idx="1">
                  <c:v>3335</c:v>
                </c:pt>
                <c:pt idx="2">
                  <c:v>3318</c:v>
                </c:pt>
                <c:pt idx="3">
                  <c:v>3202</c:v>
                </c:pt>
                <c:pt idx="4">
                  <c:v>3235</c:v>
                </c:pt>
                <c:pt idx="5">
                  <c:v>3235</c:v>
                </c:pt>
                <c:pt idx="6">
                  <c:v>3394</c:v>
                </c:pt>
                <c:pt idx="7">
                  <c:v>3466</c:v>
                </c:pt>
                <c:pt idx="8">
                  <c:v>3527</c:v>
                </c:pt>
                <c:pt idx="9">
                  <c:v>3671</c:v>
                </c:pt>
                <c:pt idx="10">
                  <c:v>3721</c:v>
                </c:pt>
                <c:pt idx="11">
                  <c:v>3840</c:v>
                </c:pt>
                <c:pt idx="12">
                  <c:v>3927</c:v>
                </c:pt>
                <c:pt idx="13">
                  <c:v>3957</c:v>
                </c:pt>
                <c:pt idx="14">
                  <c:v>4174</c:v>
                </c:pt>
                <c:pt idx="15">
                  <c:v>4308</c:v>
                </c:pt>
                <c:pt idx="16">
                  <c:v>4396</c:v>
                </c:pt>
                <c:pt idx="17">
                  <c:v>4476</c:v>
                </c:pt>
                <c:pt idx="18">
                  <c:v>4553</c:v>
                </c:pt>
                <c:pt idx="19">
                  <c:v>4552</c:v>
                </c:pt>
                <c:pt idx="20">
                  <c:v>4573</c:v>
                </c:pt>
                <c:pt idx="21">
                  <c:v>4668</c:v>
                </c:pt>
                <c:pt idx="22">
                  <c:v>4638</c:v>
                </c:pt>
                <c:pt idx="23">
                  <c:v>4614</c:v>
                </c:pt>
                <c:pt idx="24">
                  <c:v>4590</c:v>
                </c:pt>
                <c:pt idx="25">
                  <c:v>4627</c:v>
                </c:pt>
                <c:pt idx="26">
                  <c:v>4532</c:v>
                </c:pt>
                <c:pt idx="27">
                  <c:v>4549</c:v>
                </c:pt>
                <c:pt idx="28">
                  <c:v>4602</c:v>
                </c:pt>
                <c:pt idx="29">
                  <c:v>4515</c:v>
                </c:pt>
                <c:pt idx="30">
                  <c:v>4453</c:v>
                </c:pt>
                <c:pt idx="31">
                  <c:v>4550</c:v>
                </c:pt>
                <c:pt idx="32">
                  <c:v>4598</c:v>
                </c:pt>
              </c:numCache>
            </c:numRef>
          </c:val>
          <c:extLst>
            <c:ext xmlns:c16="http://schemas.microsoft.com/office/drawing/2014/chart" uri="{C3380CC4-5D6E-409C-BE32-E72D297353CC}">
              <c16:uniqueId val="{00000000-1D9E-46F9-A0CC-12E1CDD55ADC}"/>
            </c:ext>
          </c:extLst>
        </c:ser>
        <c:ser>
          <c:idx val="1"/>
          <c:order val="1"/>
          <c:tx>
            <c:strRef>
              <c:f>'Data 6'!$C$4</c:f>
              <c:strCache>
                <c:ptCount val="1"/>
                <c:pt idx="0">
                  <c:v>Mental and behavioural disorders</c:v>
                </c:pt>
              </c:strCache>
            </c:strRef>
          </c:tx>
          <c:spPr>
            <a:solidFill>
              <a:schemeClr val="accent4">
                <a:lumMod val="60000"/>
                <a:lumOff val="40000"/>
              </a:schemeClr>
            </a:solidFill>
            <a:ln w="6350">
              <a:solidFill>
                <a:srgbClr val="000000"/>
              </a:solidFill>
              <a:prstDash val="solid"/>
            </a:ln>
          </c:spPr>
          <c:invertIfNegative val="0"/>
          <c:cat>
            <c:numRef>
              <c:f>'Data 6'!$A$5:$A$37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6'!$C$5:$C$37</c:f>
              <c:numCache>
                <c:formatCode>#,##0</c:formatCode>
                <c:ptCount val="33"/>
                <c:pt idx="0">
                  <c:v>5104</c:v>
                </c:pt>
                <c:pt idx="1">
                  <c:v>5952</c:v>
                </c:pt>
                <c:pt idx="2">
                  <c:v>6486</c:v>
                </c:pt>
                <c:pt idx="3">
                  <c:v>6799</c:v>
                </c:pt>
                <c:pt idx="4">
                  <c:v>7379</c:v>
                </c:pt>
                <c:pt idx="5">
                  <c:v>7884</c:v>
                </c:pt>
                <c:pt idx="6">
                  <c:v>8612</c:v>
                </c:pt>
                <c:pt idx="7">
                  <c:v>9272</c:v>
                </c:pt>
                <c:pt idx="8">
                  <c:v>9652</c:v>
                </c:pt>
                <c:pt idx="9">
                  <c:v>10373</c:v>
                </c:pt>
                <c:pt idx="10">
                  <c:v>10989</c:v>
                </c:pt>
                <c:pt idx="11">
                  <c:v>11624</c:v>
                </c:pt>
                <c:pt idx="12">
                  <c:v>12384</c:v>
                </c:pt>
                <c:pt idx="13">
                  <c:v>12560</c:v>
                </c:pt>
                <c:pt idx="14">
                  <c:v>13217</c:v>
                </c:pt>
                <c:pt idx="15">
                  <c:v>13330</c:v>
                </c:pt>
                <c:pt idx="16">
                  <c:v>13533</c:v>
                </c:pt>
                <c:pt idx="17">
                  <c:v>13616</c:v>
                </c:pt>
                <c:pt idx="18">
                  <c:v>13461</c:v>
                </c:pt>
                <c:pt idx="19">
                  <c:v>13279</c:v>
                </c:pt>
                <c:pt idx="20">
                  <c:v>13453</c:v>
                </c:pt>
                <c:pt idx="21">
                  <c:v>14588</c:v>
                </c:pt>
                <c:pt idx="22">
                  <c:v>15535</c:v>
                </c:pt>
                <c:pt idx="23">
                  <c:v>17151</c:v>
                </c:pt>
                <c:pt idx="24">
                  <c:v>18113</c:v>
                </c:pt>
                <c:pt idx="25">
                  <c:v>19737</c:v>
                </c:pt>
                <c:pt idx="26">
                  <c:v>19509</c:v>
                </c:pt>
                <c:pt idx="27">
                  <c:v>19582</c:v>
                </c:pt>
                <c:pt idx="28">
                  <c:v>21129</c:v>
                </c:pt>
                <c:pt idx="29">
                  <c:v>21886</c:v>
                </c:pt>
                <c:pt idx="30">
                  <c:v>23146</c:v>
                </c:pt>
                <c:pt idx="31">
                  <c:v>26369</c:v>
                </c:pt>
                <c:pt idx="32">
                  <c:v>29099</c:v>
                </c:pt>
              </c:numCache>
            </c:numRef>
          </c:val>
          <c:extLst>
            <c:ext xmlns:c16="http://schemas.microsoft.com/office/drawing/2014/chart" uri="{C3380CC4-5D6E-409C-BE32-E72D297353CC}">
              <c16:uniqueId val="{00000001-1D9E-46F9-A0CC-12E1CDD55ADC}"/>
            </c:ext>
          </c:extLst>
        </c:ser>
        <c:ser>
          <c:idx val="2"/>
          <c:order val="2"/>
          <c:tx>
            <c:strRef>
              <c:f>'Data 6'!$D$4</c:f>
              <c:strCache>
                <c:ptCount val="1"/>
                <c:pt idx="0">
                  <c:v>Diseases of the respiratory system</c:v>
                </c:pt>
              </c:strCache>
            </c:strRef>
          </c:tx>
          <c:spPr>
            <a:solidFill>
              <a:schemeClr val="accent4">
                <a:lumMod val="20000"/>
                <a:lumOff val="80000"/>
              </a:schemeClr>
            </a:solidFill>
            <a:ln w="6350">
              <a:solidFill>
                <a:srgbClr val="000000"/>
              </a:solidFill>
            </a:ln>
          </c:spPr>
          <c:invertIfNegative val="0"/>
          <c:cat>
            <c:numRef>
              <c:f>'Data 6'!$A$5:$A$37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6'!$D$5:$D$37</c:f>
              <c:numCache>
                <c:formatCode>#,##0</c:formatCode>
                <c:ptCount val="33"/>
                <c:pt idx="0">
                  <c:v>8281</c:v>
                </c:pt>
                <c:pt idx="1">
                  <c:v>10111</c:v>
                </c:pt>
                <c:pt idx="2">
                  <c:v>11150</c:v>
                </c:pt>
                <c:pt idx="3">
                  <c:v>12038</c:v>
                </c:pt>
                <c:pt idx="4">
                  <c:v>11706</c:v>
                </c:pt>
                <c:pt idx="5">
                  <c:v>12305</c:v>
                </c:pt>
                <c:pt idx="6">
                  <c:v>13923</c:v>
                </c:pt>
                <c:pt idx="7">
                  <c:v>15417</c:v>
                </c:pt>
                <c:pt idx="8">
                  <c:v>15444</c:v>
                </c:pt>
                <c:pt idx="9">
                  <c:v>15761</c:v>
                </c:pt>
                <c:pt idx="10">
                  <c:v>16045</c:v>
                </c:pt>
                <c:pt idx="11">
                  <c:v>15101</c:v>
                </c:pt>
                <c:pt idx="12">
                  <c:v>10450</c:v>
                </c:pt>
                <c:pt idx="13">
                  <c:v>8457</c:v>
                </c:pt>
                <c:pt idx="14">
                  <c:v>7338</c:v>
                </c:pt>
                <c:pt idx="15">
                  <c:v>6371</c:v>
                </c:pt>
                <c:pt idx="16">
                  <c:v>5898</c:v>
                </c:pt>
                <c:pt idx="17">
                  <c:v>5008</c:v>
                </c:pt>
                <c:pt idx="18">
                  <c:v>4035</c:v>
                </c:pt>
                <c:pt idx="19">
                  <c:v>3723</c:v>
                </c:pt>
                <c:pt idx="20">
                  <c:v>3930</c:v>
                </c:pt>
                <c:pt idx="21">
                  <c:v>4130</c:v>
                </c:pt>
                <c:pt idx="22">
                  <c:v>3015</c:v>
                </c:pt>
                <c:pt idx="23">
                  <c:v>2157</c:v>
                </c:pt>
                <c:pt idx="24">
                  <c:v>1779</c:v>
                </c:pt>
                <c:pt idx="25">
                  <c:v>1693</c:v>
                </c:pt>
                <c:pt idx="26">
                  <c:v>1402</c:v>
                </c:pt>
                <c:pt idx="27">
                  <c:v>1228</c:v>
                </c:pt>
                <c:pt idx="28">
                  <c:v>1195</c:v>
                </c:pt>
                <c:pt idx="29">
                  <c:v>1142</c:v>
                </c:pt>
                <c:pt idx="30">
                  <c:v>1037</c:v>
                </c:pt>
                <c:pt idx="31">
                  <c:v>677</c:v>
                </c:pt>
                <c:pt idx="32">
                  <c:v>727</c:v>
                </c:pt>
              </c:numCache>
            </c:numRef>
          </c:val>
          <c:extLst>
            <c:ext xmlns:c16="http://schemas.microsoft.com/office/drawing/2014/chart" uri="{C3380CC4-5D6E-409C-BE32-E72D297353CC}">
              <c16:uniqueId val="{00000002-1D9E-46F9-A0CC-12E1CDD55ADC}"/>
            </c:ext>
          </c:extLst>
        </c:ser>
        <c:ser>
          <c:idx val="3"/>
          <c:order val="3"/>
          <c:tx>
            <c:strRef>
              <c:f>'Data 6'!$E$4</c:f>
              <c:strCache>
                <c:ptCount val="1"/>
                <c:pt idx="0">
                  <c:v>Diseases of the digestive system</c:v>
                </c:pt>
              </c:strCache>
            </c:strRef>
          </c:tx>
          <c:spPr>
            <a:solidFill>
              <a:schemeClr val="bg1">
                <a:lumMod val="75000"/>
              </a:schemeClr>
            </a:solidFill>
            <a:ln w="6350">
              <a:solidFill>
                <a:srgbClr val="000000"/>
              </a:solidFill>
            </a:ln>
          </c:spPr>
          <c:invertIfNegative val="0"/>
          <c:cat>
            <c:numRef>
              <c:f>'Data 6'!$A$5:$A$37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6'!$E$5:$E$37</c:f>
              <c:numCache>
                <c:formatCode>#,##0</c:formatCode>
                <c:ptCount val="33"/>
                <c:pt idx="0">
                  <c:v>900</c:v>
                </c:pt>
                <c:pt idx="1">
                  <c:v>1167</c:v>
                </c:pt>
                <c:pt idx="2">
                  <c:v>1291</c:v>
                </c:pt>
                <c:pt idx="3">
                  <c:v>1382</c:v>
                </c:pt>
                <c:pt idx="4">
                  <c:v>1501</c:v>
                </c:pt>
                <c:pt idx="5">
                  <c:v>1522</c:v>
                </c:pt>
                <c:pt idx="6">
                  <c:v>1454</c:v>
                </c:pt>
                <c:pt idx="7">
                  <c:v>1513</c:v>
                </c:pt>
                <c:pt idx="8">
                  <c:v>1480</c:v>
                </c:pt>
                <c:pt idx="9">
                  <c:v>1593</c:v>
                </c:pt>
                <c:pt idx="10">
                  <c:v>1695</c:v>
                </c:pt>
                <c:pt idx="11">
                  <c:v>1858</c:v>
                </c:pt>
                <c:pt idx="12">
                  <c:v>1708</c:v>
                </c:pt>
                <c:pt idx="13">
                  <c:v>1711</c:v>
                </c:pt>
                <c:pt idx="14">
                  <c:v>1872</c:v>
                </c:pt>
                <c:pt idx="15">
                  <c:v>1901</c:v>
                </c:pt>
                <c:pt idx="16">
                  <c:v>2064</c:v>
                </c:pt>
                <c:pt idx="17">
                  <c:v>2171</c:v>
                </c:pt>
                <c:pt idx="18">
                  <c:v>2270</c:v>
                </c:pt>
                <c:pt idx="19">
                  <c:v>2337</c:v>
                </c:pt>
                <c:pt idx="20">
                  <c:v>2362</c:v>
                </c:pt>
                <c:pt idx="21">
                  <c:v>2453</c:v>
                </c:pt>
                <c:pt idx="22">
                  <c:v>2544</c:v>
                </c:pt>
                <c:pt idx="23">
                  <c:v>2415</c:v>
                </c:pt>
                <c:pt idx="24">
                  <c:v>2518</c:v>
                </c:pt>
                <c:pt idx="25">
                  <c:v>2622</c:v>
                </c:pt>
                <c:pt idx="26">
                  <c:v>2695</c:v>
                </c:pt>
                <c:pt idx="27">
                  <c:v>2780</c:v>
                </c:pt>
                <c:pt idx="28">
                  <c:v>2809</c:v>
                </c:pt>
                <c:pt idx="29">
                  <c:v>2875</c:v>
                </c:pt>
                <c:pt idx="30">
                  <c:v>2930</c:v>
                </c:pt>
                <c:pt idx="31">
                  <c:v>2940</c:v>
                </c:pt>
                <c:pt idx="32">
                  <c:v>2980</c:v>
                </c:pt>
              </c:numCache>
            </c:numRef>
          </c:val>
          <c:extLst>
            <c:ext xmlns:c16="http://schemas.microsoft.com/office/drawing/2014/chart" uri="{C3380CC4-5D6E-409C-BE32-E72D297353CC}">
              <c16:uniqueId val="{00000003-1D9E-46F9-A0CC-12E1CDD55ADC}"/>
            </c:ext>
          </c:extLst>
        </c:ser>
        <c:ser>
          <c:idx val="4"/>
          <c:order val="4"/>
          <c:tx>
            <c:strRef>
              <c:f>'Data 6'!$F$4</c:f>
              <c:strCache>
                <c:ptCount val="1"/>
                <c:pt idx="0">
                  <c:v>Congenital malformations, deformations and chromosomal abnormalities</c:v>
                </c:pt>
              </c:strCache>
            </c:strRef>
          </c:tx>
          <c:spPr>
            <a:solidFill>
              <a:schemeClr val="accent3">
                <a:lumMod val="60000"/>
                <a:lumOff val="40000"/>
              </a:schemeClr>
            </a:solidFill>
            <a:ln w="6350">
              <a:solidFill>
                <a:srgbClr val="000000"/>
              </a:solidFill>
            </a:ln>
          </c:spPr>
          <c:invertIfNegative val="0"/>
          <c:cat>
            <c:numRef>
              <c:f>'Data 6'!$A$5:$A$37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6'!$F$5:$F$37</c:f>
              <c:numCache>
                <c:formatCode>#,##0</c:formatCode>
                <c:ptCount val="33"/>
                <c:pt idx="0">
                  <c:v>3357</c:v>
                </c:pt>
                <c:pt idx="1">
                  <c:v>3617</c:v>
                </c:pt>
                <c:pt idx="2">
                  <c:v>3666</c:v>
                </c:pt>
                <c:pt idx="3">
                  <c:v>3703</c:v>
                </c:pt>
                <c:pt idx="4">
                  <c:v>3653</c:v>
                </c:pt>
                <c:pt idx="5">
                  <c:v>3591</c:v>
                </c:pt>
                <c:pt idx="6">
                  <c:v>3634</c:v>
                </c:pt>
                <c:pt idx="7">
                  <c:v>3622</c:v>
                </c:pt>
                <c:pt idx="8">
                  <c:v>3646</c:v>
                </c:pt>
                <c:pt idx="9">
                  <c:v>3599</c:v>
                </c:pt>
                <c:pt idx="10">
                  <c:v>3596</c:v>
                </c:pt>
                <c:pt idx="11">
                  <c:v>3595</c:v>
                </c:pt>
                <c:pt idx="12">
                  <c:v>3598</c:v>
                </c:pt>
                <c:pt idx="13">
                  <c:v>3556</c:v>
                </c:pt>
                <c:pt idx="14">
                  <c:v>3554</c:v>
                </c:pt>
                <c:pt idx="15">
                  <c:v>3458</c:v>
                </c:pt>
                <c:pt idx="16">
                  <c:v>3429</c:v>
                </c:pt>
                <c:pt idx="17">
                  <c:v>3311</c:v>
                </c:pt>
                <c:pt idx="18">
                  <c:v>3226</c:v>
                </c:pt>
                <c:pt idx="19">
                  <c:v>3043</c:v>
                </c:pt>
                <c:pt idx="20">
                  <c:v>3017</c:v>
                </c:pt>
                <c:pt idx="21">
                  <c:v>3034</c:v>
                </c:pt>
                <c:pt idx="22">
                  <c:v>3000</c:v>
                </c:pt>
                <c:pt idx="23">
                  <c:v>2987</c:v>
                </c:pt>
                <c:pt idx="24">
                  <c:v>2953</c:v>
                </c:pt>
                <c:pt idx="25">
                  <c:v>2907</c:v>
                </c:pt>
                <c:pt idx="26">
                  <c:v>2667</c:v>
                </c:pt>
                <c:pt idx="27">
                  <c:v>2603</c:v>
                </c:pt>
                <c:pt idx="28">
                  <c:v>2555</c:v>
                </c:pt>
                <c:pt idx="29">
                  <c:v>2465</c:v>
                </c:pt>
                <c:pt idx="30">
                  <c:v>2392</c:v>
                </c:pt>
                <c:pt idx="31">
                  <c:v>2276</c:v>
                </c:pt>
                <c:pt idx="32">
                  <c:v>2178</c:v>
                </c:pt>
              </c:numCache>
            </c:numRef>
          </c:val>
          <c:extLst>
            <c:ext xmlns:c16="http://schemas.microsoft.com/office/drawing/2014/chart" uri="{C3380CC4-5D6E-409C-BE32-E72D297353CC}">
              <c16:uniqueId val="{00000004-1D9E-46F9-A0CC-12E1CDD55ADC}"/>
            </c:ext>
          </c:extLst>
        </c:ser>
        <c:ser>
          <c:idx val="5"/>
          <c:order val="5"/>
          <c:tx>
            <c:strRef>
              <c:f>'Data 6'!$G$4</c:f>
              <c:strCache>
                <c:ptCount val="1"/>
                <c:pt idx="0">
                  <c:v>Other diseases</c:v>
                </c:pt>
              </c:strCache>
            </c:strRef>
          </c:tx>
          <c:spPr>
            <a:solidFill>
              <a:schemeClr val="accent3">
                <a:lumMod val="20000"/>
                <a:lumOff val="80000"/>
              </a:schemeClr>
            </a:solidFill>
            <a:ln w="6350">
              <a:solidFill>
                <a:srgbClr val="000000"/>
              </a:solidFill>
            </a:ln>
          </c:spPr>
          <c:invertIfNegative val="0"/>
          <c:cat>
            <c:numRef>
              <c:f>'Data 6'!$A$5:$A$37</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6'!$G$5:$G$37</c:f>
              <c:numCache>
                <c:formatCode>#,##0</c:formatCode>
                <c:ptCount val="33"/>
                <c:pt idx="0">
                  <c:v>12295</c:v>
                </c:pt>
                <c:pt idx="1">
                  <c:v>14109</c:v>
                </c:pt>
                <c:pt idx="2">
                  <c:v>14935</c:v>
                </c:pt>
                <c:pt idx="3">
                  <c:v>14616</c:v>
                </c:pt>
                <c:pt idx="4">
                  <c:v>14169</c:v>
                </c:pt>
                <c:pt idx="5">
                  <c:v>13561</c:v>
                </c:pt>
                <c:pt idx="6">
                  <c:v>13547</c:v>
                </c:pt>
                <c:pt idx="7">
                  <c:v>12701</c:v>
                </c:pt>
                <c:pt idx="8">
                  <c:v>11415</c:v>
                </c:pt>
                <c:pt idx="9">
                  <c:v>11029</c:v>
                </c:pt>
                <c:pt idx="10">
                  <c:v>10759</c:v>
                </c:pt>
                <c:pt idx="11">
                  <c:v>10731</c:v>
                </c:pt>
                <c:pt idx="12">
                  <c:v>9387</c:v>
                </c:pt>
                <c:pt idx="13">
                  <c:v>8932</c:v>
                </c:pt>
                <c:pt idx="14">
                  <c:v>8857</c:v>
                </c:pt>
                <c:pt idx="15">
                  <c:v>8425</c:v>
                </c:pt>
                <c:pt idx="16">
                  <c:v>8045</c:v>
                </c:pt>
                <c:pt idx="17">
                  <c:v>7409</c:v>
                </c:pt>
                <c:pt idx="18">
                  <c:v>6907</c:v>
                </c:pt>
                <c:pt idx="19">
                  <c:v>6309</c:v>
                </c:pt>
                <c:pt idx="20">
                  <c:v>5928</c:v>
                </c:pt>
                <c:pt idx="21">
                  <c:v>6082</c:v>
                </c:pt>
                <c:pt idx="22">
                  <c:v>5793</c:v>
                </c:pt>
                <c:pt idx="23">
                  <c:v>5497</c:v>
                </c:pt>
                <c:pt idx="24">
                  <c:v>5336</c:v>
                </c:pt>
                <c:pt idx="25">
                  <c:v>5247</c:v>
                </c:pt>
                <c:pt idx="26">
                  <c:v>4751</c:v>
                </c:pt>
                <c:pt idx="27">
                  <c:v>4189</c:v>
                </c:pt>
                <c:pt idx="28">
                  <c:v>3916</c:v>
                </c:pt>
                <c:pt idx="29">
                  <c:v>3711</c:v>
                </c:pt>
                <c:pt idx="30">
                  <c:v>2636</c:v>
                </c:pt>
                <c:pt idx="31">
                  <c:v>3276</c:v>
                </c:pt>
                <c:pt idx="32">
                  <c:v>3200</c:v>
                </c:pt>
              </c:numCache>
            </c:numRef>
          </c:val>
          <c:extLst>
            <c:ext xmlns:c16="http://schemas.microsoft.com/office/drawing/2014/chart" uri="{C3380CC4-5D6E-409C-BE32-E72D297353CC}">
              <c16:uniqueId val="{00000005-1D9E-46F9-A0CC-12E1CDD55ADC}"/>
            </c:ext>
          </c:extLst>
        </c:ser>
        <c:dLbls>
          <c:showLegendKey val="0"/>
          <c:showVal val="0"/>
          <c:showCatName val="0"/>
          <c:showSerName val="0"/>
          <c:showPercent val="0"/>
          <c:showBubbleSize val="0"/>
        </c:dLbls>
        <c:gapWidth val="0"/>
        <c:overlap val="100"/>
        <c:axId val="67727360"/>
        <c:axId val="67748992"/>
      </c:barChart>
      <c:catAx>
        <c:axId val="67727360"/>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fi-FI"/>
          </a:p>
        </c:txPr>
        <c:crossAx val="67748992"/>
        <c:crosses val="autoZero"/>
        <c:auto val="1"/>
        <c:lblAlgn val="ctr"/>
        <c:lblOffset val="100"/>
        <c:noMultiLvlLbl val="0"/>
      </c:catAx>
      <c:valAx>
        <c:axId val="67748992"/>
        <c:scaling>
          <c:orientation val="minMax"/>
          <c:max val="50000"/>
          <c:min val="0"/>
        </c:scaling>
        <c:delete val="0"/>
        <c:axPos val="l"/>
        <c:majorGridlines>
          <c:spPr>
            <a:ln w="3175">
              <a:solidFill>
                <a:srgbClr val="000000"/>
              </a:solidFill>
              <a:prstDash val="solid"/>
            </a:ln>
          </c:spPr>
        </c:majorGridlines>
        <c:minorGridlines>
          <c:spPr>
            <a:ln w="3175">
              <a:solidFill>
                <a:schemeClr val="bg1">
                  <a:lumMod val="75000"/>
                </a:schemeClr>
              </a:solidFill>
            </a:ln>
          </c:spPr>
        </c:minorGridlines>
        <c:title>
          <c:tx>
            <c:strRef>
              <c:f>'Data 6'!$B$3</c:f>
              <c:strCache>
                <c:ptCount val="1"/>
                <c:pt idx="0">
                  <c:v>Number</c:v>
                </c:pt>
              </c:strCache>
            </c:strRef>
          </c:tx>
          <c:layout>
            <c:manualLayout>
              <c:xMode val="edge"/>
              <c:yMode val="edge"/>
              <c:x val="2.0568391233494267E-2"/>
              <c:y val="0.14597271085795127"/>
            </c:manualLayout>
          </c:layout>
          <c:overlay val="0"/>
          <c:spPr>
            <a:noFill/>
            <a:ln w="25400">
              <a:noFill/>
            </a:ln>
          </c:spPr>
          <c:txPr>
            <a:bodyPr rot="0" vert="horz"/>
            <a:lstStyle/>
            <a:p>
              <a:pPr algn="ctr">
                <a:defRPr/>
              </a:pPr>
              <a:endParaRPr lang="fi-FI"/>
            </a:p>
          </c:txPr>
        </c:title>
        <c:numFmt formatCode="#,##0" sourceLinked="0"/>
        <c:majorTickMark val="out"/>
        <c:minorTickMark val="none"/>
        <c:tickLblPos val="nextTo"/>
        <c:spPr>
          <a:ln w="6350">
            <a:solidFill>
              <a:srgbClr val="000000"/>
            </a:solidFill>
            <a:prstDash val="solid"/>
          </a:ln>
        </c:spPr>
        <c:txPr>
          <a:bodyPr rot="0" vert="horz"/>
          <a:lstStyle/>
          <a:p>
            <a:pPr>
              <a:defRPr/>
            </a:pPr>
            <a:endParaRPr lang="fi-FI"/>
          </a:p>
        </c:txPr>
        <c:crossAx val="67727360"/>
        <c:crosses val="autoZero"/>
        <c:crossBetween val="between"/>
        <c:majorUnit val="10000"/>
        <c:minorUnit val="5000"/>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977734753146177E-2"/>
          <c:y val="9.943181818181818E-3"/>
          <c:w val="0.96902226524685386"/>
          <c:h val="0.953125"/>
        </c:manualLayout>
      </c:layout>
      <c:barChart>
        <c:barDir val="col"/>
        <c:grouping val="clustered"/>
        <c:varyColors val="0"/>
        <c:dLbls>
          <c:showLegendKey val="0"/>
          <c:showVal val="0"/>
          <c:showCatName val="0"/>
          <c:showSerName val="0"/>
          <c:showPercent val="0"/>
          <c:showBubbleSize val="0"/>
        </c:dLbls>
        <c:gapWidth val="150"/>
        <c:axId val="248127488"/>
        <c:axId val="248442880"/>
      </c:barChart>
      <c:catAx>
        <c:axId val="248127488"/>
        <c:scaling>
          <c:orientation val="minMax"/>
        </c:scaling>
        <c:delete val="0"/>
        <c:axPos val="b"/>
        <c:majorTickMark val="cross"/>
        <c:minorTickMark val="none"/>
        <c:tickLblPos val="nextTo"/>
        <c:spPr>
          <a:ln w="3175">
            <a:solidFill>
              <a:srgbClr val="000000"/>
            </a:solidFill>
            <a:prstDash val="solid"/>
          </a:ln>
        </c:spPr>
        <c:txPr>
          <a:bodyPr rot="0" vert="horz"/>
          <a:lstStyle/>
          <a:p>
            <a:pPr>
              <a:defRPr/>
            </a:pPr>
            <a:endParaRPr lang="fi-FI"/>
          </a:p>
        </c:txPr>
        <c:crossAx val="248442880"/>
        <c:crosses val="autoZero"/>
        <c:auto val="0"/>
        <c:lblAlgn val="ctr"/>
        <c:lblOffset val="100"/>
        <c:tickMarkSkip val="1"/>
        <c:noMultiLvlLbl val="0"/>
      </c:catAx>
      <c:valAx>
        <c:axId val="248442880"/>
        <c:scaling>
          <c:orientation val="minMax"/>
        </c:scaling>
        <c:delete val="0"/>
        <c:axPos val="l"/>
        <c:majorTickMark val="cross"/>
        <c:minorTickMark val="none"/>
        <c:tickLblPos val="nextTo"/>
        <c:spPr>
          <a:ln w="3175">
            <a:solidFill>
              <a:srgbClr val="000000"/>
            </a:solidFill>
            <a:prstDash val="solid"/>
          </a:ln>
        </c:spPr>
        <c:txPr>
          <a:bodyPr rot="0" vert="horz"/>
          <a:lstStyle/>
          <a:p>
            <a:pPr>
              <a:defRPr/>
            </a:pPr>
            <a:endParaRPr lang="fi-FI"/>
          </a:p>
        </c:txPr>
        <c:crossAx val="248127488"/>
        <c:crosses val="autoZero"/>
        <c:crossBetween val="between"/>
      </c:valAx>
      <c:spPr>
        <a:noFill/>
        <a:ln w="25400">
          <a:noFill/>
        </a:ln>
      </c:spPr>
    </c:plotArea>
    <c:plotVisOnly val="1"/>
    <c:dispBlanksAs val="gap"/>
    <c:showDLblsOverMax val="0"/>
  </c:chart>
  <c:spPr>
    <a:noFill/>
    <a:ln w="9525">
      <a:noFill/>
    </a:ln>
  </c:spPr>
  <c:txPr>
    <a:bodyPr/>
    <a:lstStyle/>
    <a:p>
      <a:pPr>
        <a:defRPr sz="1400" b="0" i="0" u="none" strike="noStrike" baseline="0">
          <a:solidFill>
            <a:srgbClr val="000000"/>
          </a:solidFill>
          <a:latin typeface="Arial"/>
          <a:ea typeface="Arial"/>
          <a:cs typeface="Arial"/>
        </a:defRPr>
      </a:pPr>
      <a:endParaRPr lang="fi-FI"/>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7523148148148"/>
          <c:y val="1.004007633587786E-2"/>
          <c:w val="0.84792314814814818"/>
          <c:h val="0.92104707379134865"/>
        </c:manualLayout>
      </c:layout>
      <c:barChart>
        <c:barDir val="bar"/>
        <c:grouping val="stacked"/>
        <c:varyColors val="0"/>
        <c:ser>
          <c:idx val="0"/>
          <c:order val="0"/>
          <c:tx>
            <c:strRef>
              <c:f>'Data 7'!$B$4</c:f>
              <c:strCache>
                <c:ptCount val="1"/>
                <c:pt idx="0">
                  <c:v>Disability allowance for persons aged 16 years or over</c:v>
                </c:pt>
              </c:strCache>
            </c:strRef>
          </c:tx>
          <c:spPr>
            <a:solidFill>
              <a:schemeClr val="accent4"/>
            </a:solidFill>
            <a:ln w="6350">
              <a:solidFill>
                <a:srgbClr val="000000"/>
              </a:solidFill>
              <a:prstDash val="solid"/>
            </a:ln>
          </c:spPr>
          <c:invertIfNegative val="0"/>
          <c:val>
            <c:numRef>
              <c:f>'Data 7'!$H$5:$H$25</c:f>
              <c:numCache>
                <c:formatCode>General</c:formatCode>
                <c:ptCount val="21"/>
                <c:pt idx="0">
                  <c:v>0</c:v>
                </c:pt>
                <c:pt idx="1">
                  <c:v>0</c:v>
                </c:pt>
                <c:pt idx="2">
                  <c:v>0</c:v>
                </c:pt>
                <c:pt idx="3">
                  <c:v>-2388</c:v>
                </c:pt>
                <c:pt idx="4">
                  <c:v>-929</c:v>
                </c:pt>
                <c:pt idx="5">
                  <c:v>-467</c:v>
                </c:pt>
                <c:pt idx="6">
                  <c:v>-446</c:v>
                </c:pt>
                <c:pt idx="7">
                  <c:v>-444</c:v>
                </c:pt>
                <c:pt idx="8">
                  <c:v>-506</c:v>
                </c:pt>
                <c:pt idx="9">
                  <c:v>-531</c:v>
                </c:pt>
                <c:pt idx="10">
                  <c:v>-530</c:v>
                </c:pt>
                <c:pt idx="11">
                  <c:v>-617</c:v>
                </c:pt>
                <c:pt idx="12">
                  <c:v>-421</c:v>
                </c:pt>
                <c:pt idx="13">
                  <c:v>-20</c:v>
                </c:pt>
                <c:pt idx="14">
                  <c:v>-2</c:v>
                </c:pt>
                <c:pt idx="15">
                  <c:v>-1</c:v>
                </c:pt>
                <c:pt idx="16">
                  <c:v>0</c:v>
                </c:pt>
                <c:pt idx="17">
                  <c:v>-1</c:v>
                </c:pt>
                <c:pt idx="18">
                  <c:v>0</c:v>
                </c:pt>
                <c:pt idx="19">
                  <c:v>0</c:v>
                </c:pt>
                <c:pt idx="20">
                  <c:v>0</c:v>
                </c:pt>
              </c:numCache>
            </c:numRef>
          </c:val>
          <c:extLst>
            <c:ext xmlns:c16="http://schemas.microsoft.com/office/drawing/2014/chart" uri="{C3380CC4-5D6E-409C-BE32-E72D297353CC}">
              <c16:uniqueId val="{00000000-F5E4-413F-AD68-625DD3363886}"/>
            </c:ext>
          </c:extLst>
        </c:ser>
        <c:ser>
          <c:idx val="1"/>
          <c:order val="1"/>
          <c:tx>
            <c:strRef>
              <c:f>'Data 7'!$C$4</c:f>
              <c:strCache>
                <c:ptCount val="1"/>
                <c:pt idx="0">
                  <c:v>Disability allowance for persons under the age of 16</c:v>
                </c:pt>
              </c:strCache>
            </c:strRef>
          </c:tx>
          <c:spPr>
            <a:solidFill>
              <a:schemeClr val="bg1">
                <a:lumMod val="75000"/>
              </a:schemeClr>
            </a:solidFill>
            <a:ln w="6350">
              <a:solidFill>
                <a:schemeClr val="tx1"/>
              </a:solidFill>
            </a:ln>
          </c:spPr>
          <c:invertIfNegative val="0"/>
          <c:val>
            <c:numRef>
              <c:f>'Data 7'!$I$5:$I$25</c:f>
              <c:numCache>
                <c:formatCode>General</c:formatCode>
                <c:ptCount val="21"/>
                <c:pt idx="0">
                  <c:v>-2562</c:v>
                </c:pt>
                <c:pt idx="1">
                  <c:v>-11496</c:v>
                </c:pt>
                <c:pt idx="2">
                  <c:v>-11428</c:v>
                </c:pt>
                <c:pt idx="3">
                  <c:v>-2091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5E4-413F-AD68-625DD3363886}"/>
            </c:ext>
          </c:extLst>
        </c:ser>
        <c:dLbls>
          <c:showLegendKey val="0"/>
          <c:showVal val="0"/>
          <c:showCatName val="0"/>
          <c:showSerName val="0"/>
          <c:showPercent val="0"/>
          <c:showBubbleSize val="0"/>
        </c:dLbls>
        <c:gapWidth val="33"/>
        <c:overlap val="100"/>
        <c:axId val="249351552"/>
        <c:axId val="249510144"/>
      </c:barChart>
      <c:catAx>
        <c:axId val="249351552"/>
        <c:scaling>
          <c:orientation val="minMax"/>
        </c:scaling>
        <c:delete val="0"/>
        <c:axPos val="l"/>
        <c:majorTickMark val="none"/>
        <c:minorTickMark val="none"/>
        <c:tickLblPos val="none"/>
        <c:spPr>
          <a:ln w="6350">
            <a:solidFill>
              <a:schemeClr val="tx1"/>
            </a:solidFill>
          </a:ln>
        </c:spPr>
        <c:crossAx val="249510144"/>
        <c:crosses val="autoZero"/>
        <c:auto val="0"/>
        <c:lblAlgn val="ctr"/>
        <c:lblOffset val="100"/>
        <c:noMultiLvlLbl val="0"/>
      </c:catAx>
      <c:valAx>
        <c:axId val="249510144"/>
        <c:scaling>
          <c:orientation val="minMax"/>
          <c:max val="0"/>
          <c:min val="-10000"/>
        </c:scaling>
        <c:delete val="0"/>
        <c:axPos val="b"/>
        <c:majorGridlines>
          <c:spPr>
            <a:ln w="3175">
              <a:solidFill>
                <a:srgbClr val="000000"/>
              </a:solidFill>
              <a:prstDash val="solid"/>
            </a:ln>
          </c:spPr>
        </c:majorGridlines>
        <c:numFmt formatCode="#,##0;#,##0" sourceLinked="0"/>
        <c:majorTickMark val="out"/>
        <c:minorTickMark val="none"/>
        <c:tickLblPos val="nextTo"/>
        <c:spPr>
          <a:ln w="6350">
            <a:solidFill>
              <a:schemeClr val="tx1"/>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249351552"/>
        <c:crosses val="autoZero"/>
        <c:crossBetween val="between"/>
        <c:majorUnit val="2000"/>
      </c:valAx>
      <c:spPr>
        <a:noFill/>
        <a:ln w="3175">
          <a:noFill/>
          <a:prstDash val="solid"/>
        </a:ln>
      </c:spPr>
    </c:plotArea>
    <c:plotVisOnly val="0"/>
    <c:dispBlanksAs val="gap"/>
    <c:showDLblsOverMax val="0"/>
  </c:chart>
  <c:spPr>
    <a:noFill/>
    <a:ln w="12700">
      <a:no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23094688221709E-2"/>
          <c:y val="1.0121457489878543E-2"/>
          <c:w val="0.85912240184757505"/>
          <c:h val="0.93117408906882593"/>
        </c:manualLayout>
      </c:layout>
      <c:barChart>
        <c:barDir val="bar"/>
        <c:grouping val="stacked"/>
        <c:varyColors val="0"/>
        <c:ser>
          <c:idx val="0"/>
          <c:order val="0"/>
          <c:tx>
            <c:strRef>
              <c:f>'Data 7'!$E$4</c:f>
              <c:strCache>
                <c:ptCount val="1"/>
                <c:pt idx="0">
                  <c:v>disability allowance for persons aged 16 years or over</c:v>
                </c:pt>
              </c:strCache>
            </c:strRef>
          </c:tx>
          <c:spPr>
            <a:solidFill>
              <a:schemeClr val="accent4"/>
            </a:solidFill>
            <a:ln w="6350">
              <a:solidFill>
                <a:schemeClr val="tx1"/>
              </a:solidFill>
            </a:ln>
          </c:spPr>
          <c:invertIfNegative val="0"/>
          <c:val>
            <c:numRef>
              <c:f>'Data 7'!$E$5:$E$25</c:f>
              <c:numCache>
                <c:formatCode>#\ ##0;\-#\ ##0;#\ ##0;@"-"</c:formatCode>
                <c:ptCount val="21"/>
                <c:pt idx="0">
                  <c:v>0</c:v>
                </c:pt>
                <c:pt idx="1">
                  <c:v>0</c:v>
                </c:pt>
                <c:pt idx="2">
                  <c:v>0</c:v>
                </c:pt>
                <c:pt idx="3" formatCode="#,##0">
                  <c:v>2188</c:v>
                </c:pt>
                <c:pt idx="4" formatCode="#,##0">
                  <c:v>938</c:v>
                </c:pt>
                <c:pt idx="5" formatCode="#,##0">
                  <c:v>584</c:v>
                </c:pt>
                <c:pt idx="6" formatCode="#,##0">
                  <c:v>494</c:v>
                </c:pt>
                <c:pt idx="7" formatCode="#,##0">
                  <c:v>518</c:v>
                </c:pt>
                <c:pt idx="8" formatCode="#,##0">
                  <c:v>654</c:v>
                </c:pt>
                <c:pt idx="9" formatCode="#,##0">
                  <c:v>720</c:v>
                </c:pt>
                <c:pt idx="10" formatCode="#,##0">
                  <c:v>808</c:v>
                </c:pt>
                <c:pt idx="11" formatCode="#,##0">
                  <c:v>84</c:v>
                </c:pt>
                <c:pt idx="12" formatCode="#,##0">
                  <c:v>504</c:v>
                </c:pt>
                <c:pt idx="13" formatCode="#,##0">
                  <c:v>31</c:v>
                </c:pt>
                <c:pt idx="14" formatCode="#,##0">
                  <c:v>0</c:v>
                </c:pt>
                <c:pt idx="15">
                  <c:v>1</c:v>
                </c:pt>
                <c:pt idx="16" formatCode="#,##0">
                  <c:v>0</c:v>
                </c:pt>
                <c:pt idx="17" formatCode="#,##0">
                  <c:v>1</c:v>
                </c:pt>
                <c:pt idx="18" formatCode="#,##0">
                  <c:v>5</c:v>
                </c:pt>
                <c:pt idx="19" formatCode="#,##0">
                  <c:v>6</c:v>
                </c:pt>
                <c:pt idx="20" formatCode="#,##0">
                  <c:v>3</c:v>
                </c:pt>
              </c:numCache>
            </c:numRef>
          </c:val>
          <c:extLst>
            <c:ext xmlns:c16="http://schemas.microsoft.com/office/drawing/2014/chart" uri="{C3380CC4-5D6E-409C-BE32-E72D297353CC}">
              <c16:uniqueId val="{00000001-89EF-4EE2-9133-A3BBF97FBBC3}"/>
            </c:ext>
          </c:extLst>
        </c:ser>
        <c:ser>
          <c:idx val="1"/>
          <c:order val="1"/>
          <c:tx>
            <c:strRef>
              <c:f>'Data 7'!$F$4</c:f>
              <c:strCache>
                <c:ptCount val="1"/>
                <c:pt idx="0">
                  <c:v>Disability allowance for persons under the age of 16</c:v>
                </c:pt>
              </c:strCache>
            </c:strRef>
          </c:tx>
          <c:spPr>
            <a:solidFill>
              <a:schemeClr val="bg1">
                <a:lumMod val="75000"/>
              </a:schemeClr>
            </a:solidFill>
            <a:ln w="6350">
              <a:solidFill>
                <a:schemeClr val="tx1"/>
              </a:solidFill>
            </a:ln>
          </c:spPr>
          <c:invertIfNegative val="0"/>
          <c:val>
            <c:numRef>
              <c:f>'Data 7'!$F$5:$F$25</c:f>
              <c:numCache>
                <c:formatCode>#,##0</c:formatCode>
                <c:ptCount val="21"/>
                <c:pt idx="0">
                  <c:v>1510</c:v>
                </c:pt>
                <c:pt idx="1">
                  <c:v>5537</c:v>
                </c:pt>
                <c:pt idx="2">
                  <c:v>6474</c:v>
                </c:pt>
                <c:pt idx="3">
                  <c:v>1684</c:v>
                </c:pt>
                <c:pt idx="4" formatCode="#\ ##0;\-#\ ##0;#\ ##0;@&quot;-&quot;">
                  <c:v>0</c:v>
                </c:pt>
                <c:pt idx="5" formatCode="#\ ##0;\-#\ ##0;#\ ##0;@&quot;-&quot;">
                  <c:v>0</c:v>
                </c:pt>
                <c:pt idx="6" formatCode="#\ ##0;\-#\ ##0;#\ ##0;@&quot;-&quot;">
                  <c:v>0</c:v>
                </c:pt>
                <c:pt idx="7" formatCode="#\ ##0;\-#\ ##0;#\ ##0;@&quot;-&quot;">
                  <c:v>0</c:v>
                </c:pt>
                <c:pt idx="8" formatCode="#\ ##0;\-#\ ##0;#\ ##0;@&quot;-&quot;">
                  <c:v>0</c:v>
                </c:pt>
                <c:pt idx="9" formatCode="#\ ##0;\-#\ ##0;#\ ##0;@&quot;-&quot;">
                  <c:v>0</c:v>
                </c:pt>
                <c:pt idx="10" formatCode="#\ ##0;\-#\ ##0;#\ ##0;@&quot;-&quot;">
                  <c:v>0</c:v>
                </c:pt>
                <c:pt idx="11" formatCode="#\ ##0;\-#\ ##0;#\ ##0;@&quot;-&quot;">
                  <c:v>0</c:v>
                </c:pt>
                <c:pt idx="12" formatCode="#\ ##0;\-#\ ##0;#\ ##0;@&quot;-&quot;">
                  <c:v>0</c:v>
                </c:pt>
                <c:pt idx="13" formatCode="#\ ##0;\-#\ ##0;#\ ##0;@&quot;-&quot;">
                  <c:v>0</c:v>
                </c:pt>
                <c:pt idx="14" formatCode="#\ ##0;\-#\ ##0;#\ ##0;@&quot;-&quot;">
                  <c:v>0</c:v>
                </c:pt>
                <c:pt idx="15" formatCode="#\ ##0;\-#\ ##0;#\ ##0;@&quot;-&quot;">
                  <c:v>0</c:v>
                </c:pt>
                <c:pt idx="16" formatCode="#\ ##0;\-#\ ##0;#\ ##0;@&quot;-&quot;">
                  <c:v>0</c:v>
                </c:pt>
                <c:pt idx="17" formatCode="#\ ##0;\-#\ ##0;#\ ##0;@&quot;-&quot;">
                  <c:v>0</c:v>
                </c:pt>
                <c:pt idx="18" formatCode="#\ ##0;\-#\ ##0;#\ ##0;@&quot;-&quot;">
                  <c:v>0</c:v>
                </c:pt>
                <c:pt idx="19" formatCode="#\ ##0;\-#\ ##0;#\ ##0;@&quot;-&quot;">
                  <c:v>0</c:v>
                </c:pt>
                <c:pt idx="20" formatCode="#\ ##0;\-#\ ##0;#\ ##0;@&quot;-&quot;">
                  <c:v>0</c:v>
                </c:pt>
              </c:numCache>
            </c:numRef>
          </c:val>
          <c:extLst>
            <c:ext xmlns:c16="http://schemas.microsoft.com/office/drawing/2014/chart" uri="{C3380CC4-5D6E-409C-BE32-E72D297353CC}">
              <c16:uniqueId val="{00000002-89EF-4EE2-9133-A3BBF97FBBC3}"/>
            </c:ext>
          </c:extLst>
        </c:ser>
        <c:dLbls>
          <c:showLegendKey val="0"/>
          <c:showVal val="0"/>
          <c:showCatName val="0"/>
          <c:showSerName val="0"/>
          <c:showPercent val="0"/>
          <c:showBubbleSize val="0"/>
        </c:dLbls>
        <c:gapWidth val="33"/>
        <c:overlap val="100"/>
        <c:axId val="249941376"/>
        <c:axId val="249991552"/>
      </c:barChart>
      <c:catAx>
        <c:axId val="249941376"/>
        <c:scaling>
          <c:orientation val="minMax"/>
        </c:scaling>
        <c:delete val="0"/>
        <c:axPos val="l"/>
        <c:numFmt formatCode="#,##0" sourceLinked="1"/>
        <c:majorTickMark val="none"/>
        <c:minorTickMark val="none"/>
        <c:tickLblPos val="none"/>
        <c:spPr>
          <a:ln w="6350">
            <a:solidFill>
              <a:schemeClr val="tx1"/>
            </a:solidFill>
          </a:ln>
        </c:spPr>
        <c:crossAx val="249991552"/>
        <c:crosses val="autoZero"/>
        <c:auto val="0"/>
        <c:lblAlgn val="ctr"/>
        <c:lblOffset val="100"/>
        <c:noMultiLvlLbl val="0"/>
      </c:catAx>
      <c:valAx>
        <c:axId val="249991552"/>
        <c:scaling>
          <c:orientation val="minMax"/>
          <c:max val="10000"/>
          <c:min val="0"/>
        </c:scaling>
        <c:delete val="0"/>
        <c:axPos val="b"/>
        <c:majorGridlines>
          <c:spPr>
            <a:ln w="3175">
              <a:solidFill>
                <a:srgbClr val="000000"/>
              </a:solidFill>
              <a:prstDash val="solid"/>
            </a:ln>
          </c:spPr>
        </c:majorGridlines>
        <c:numFmt formatCode="#\ ##0;\-#\ ##0;#\ ##0;@&quot;-&quot;" sourceLinked="1"/>
        <c:majorTickMark val="out"/>
        <c:minorTickMark val="none"/>
        <c:tickLblPos val="nextTo"/>
        <c:spPr>
          <a:ln w="6350">
            <a:solidFill>
              <a:schemeClr val="tx1"/>
            </a:solidFill>
            <a:prstDash val="solid"/>
          </a:ln>
        </c:spPr>
        <c:txPr>
          <a:bodyPr rot="0" vert="horz"/>
          <a:lstStyle/>
          <a:p>
            <a:pPr>
              <a:defRPr sz="1600" b="0" i="0" u="none" strike="noStrike" baseline="0">
                <a:solidFill>
                  <a:srgbClr val="000000"/>
                </a:solidFill>
                <a:latin typeface="Arial"/>
                <a:ea typeface="Arial"/>
                <a:cs typeface="Arial"/>
              </a:defRPr>
            </a:pPr>
            <a:endParaRPr lang="fi-FI"/>
          </a:p>
        </c:txPr>
        <c:crossAx val="249941376"/>
        <c:crosses val="autoZero"/>
        <c:crossBetween val="between"/>
        <c:majorUnit val="2000"/>
        <c:minorUnit val="1000"/>
      </c:valAx>
      <c:spPr>
        <a:noFill/>
        <a:ln w="3175">
          <a:noFill/>
          <a:prstDash val="solid"/>
        </a:ln>
      </c:spPr>
    </c:plotArea>
    <c:plotVisOnly val="0"/>
    <c:dispBlanksAs val="gap"/>
    <c:showDLblsOverMax val="0"/>
  </c:chart>
  <c:spPr>
    <a:noFill/>
    <a:ln w="12700">
      <a:noFill/>
      <a:prstDash val="solid"/>
    </a:ln>
  </c:spPr>
  <c:txPr>
    <a:bodyPr/>
    <a:lstStyle/>
    <a:p>
      <a:pPr>
        <a:defRPr sz="1600" b="0" i="0" u="none" strike="noStrike" baseline="0">
          <a:solidFill>
            <a:srgbClr val="000000"/>
          </a:solidFill>
          <a:latin typeface="Arial"/>
          <a:ea typeface="Arial"/>
          <a:cs typeface="Arial"/>
        </a:defRPr>
      </a:pPr>
      <a:endParaRPr lang="fi-FI"/>
    </a:p>
  </c:txPr>
  <c:printSettings>
    <c:headerFooter alignWithMargins="0"/>
    <c:pageMargins b="1" l="0.75" r="0.75" t="1" header="0.4921259845" footer="0.4921259845"/>
    <c:pageSetup paperSize="9" orientation="landscape"/>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sheetPr codeName="Kaavio3"/>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10.xml><?xml version="1.0" encoding="utf-8"?>
<chartsheet xmlns="http://schemas.openxmlformats.org/spreadsheetml/2006/main" xmlns:r="http://schemas.openxmlformats.org/officeDocument/2006/relationships">
  <sheetPr codeName="Kaavio16"/>
  <sheetViews>
    <sheetView workbookViewId="0"/>
  </sheetViews>
  <pageMargins left="0.39370078740157483" right="0.39370078740157483" top="0.39370078740157483" bottom="0.39370078740157483" header="0.31496062992125984" footer="0.31496062992125984"/>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codeName="Kaavio2"/>
  <sheetViews>
    <sheetView workbookViewId="0"/>
  </sheetViews>
  <pageMargins left="0.39370078740157483" right="0.39370078740157483" top="0.39370078740157483" bottom="0.39370078740157483" header="0.31496062992125984" footer="0.31496062992125984"/>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codeName="Kaavio19"/>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13.xml><?xml version="1.0" encoding="utf-8"?>
<chartsheet xmlns="http://schemas.openxmlformats.org/spreadsheetml/2006/main" xmlns:r="http://schemas.openxmlformats.org/officeDocument/2006/relationships">
  <sheetPr codeName="Kaavio21"/>
  <sheetViews>
    <sheetView workbookViewId="0"/>
  </sheetViews>
  <pageMargins left="0.39370078740157483" right="0.39370078740157483" top="0.39370078740157483" bottom="0.39370078740157483" header="0.31496062992125984" footer="0.31496062992125984"/>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codeName="Kaavio7"/>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15.xml><?xml version="1.0" encoding="utf-8"?>
<chartsheet xmlns="http://schemas.openxmlformats.org/spreadsheetml/2006/main" xmlns:r="http://schemas.openxmlformats.org/officeDocument/2006/relationships">
  <sheetPr codeName="Kaavio8"/>
  <sheetViews>
    <sheetView workbookViewId="0"/>
  </sheetViews>
  <pageMargins left="0.39370078740157483" right="0.39370078740157483" top="0.39370078740157483" bottom="0.39370078740157483" header="0.31496062992125984" footer="0.31496062992125984"/>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codeName="Kaavio10"/>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17.xml><?xml version="1.0" encoding="utf-8"?>
<chartsheet xmlns="http://schemas.openxmlformats.org/spreadsheetml/2006/main" xmlns:r="http://schemas.openxmlformats.org/officeDocument/2006/relationships">
  <sheetPr codeName="Kaavio12"/>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Kaavio4"/>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codeName="Kaavio6"/>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Kaavio1"/>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Kaavio9"/>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Kaavio5"/>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sheetPr codeName="Kaavio11"/>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chartsheets/sheet8.xml><?xml version="1.0" encoding="utf-8"?>
<chartsheet xmlns="http://schemas.openxmlformats.org/spreadsheetml/2006/main" xmlns:r="http://schemas.openxmlformats.org/officeDocument/2006/relationships">
  <sheetPr codeName="Kaavio17"/>
  <sheetViews>
    <sheetView workbookViewId="0"/>
  </sheetViews>
  <pageMargins left="0.39370078740157483" right="0.39370078740157483" top="0.39370078740157483" bottom="0.39370078740157483" header="0.31496062992125984" footer="0.31496062992125984"/>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codeName="Kaavio14"/>
  <sheetViews>
    <sheetView workbookViewId="0"/>
  </sheetViews>
  <pageMargins left="0.39370078740157483" right="0.39370078740157483" top="0.39370078740157483" bottom="0.39370078740157483" header="0.31496062992125984" footer="0.31496062992125984"/>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image" Target="../media/image4.png"/></Relationships>
</file>

<file path=xl/drawings/_rels/drawing2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image" Target="../media/image4.png"/></Relationships>
</file>

<file path=xl/drawings/_rels/drawing3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7.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0.7555</cdr:x>
      <cdr:y>0.9545</cdr:y>
    </cdr:from>
    <cdr:to>
      <cdr:x>0.75738</cdr:x>
      <cdr:y>0.9821</cdr:y>
    </cdr:to>
    <cdr:sp macro="" textlink="'Data 2'!$A$20">
      <cdr:nvSpPr>
        <cdr:cNvPr id="302083" name="Text Box 3"/>
        <cdr:cNvSpPr txBox="1">
          <a:spLocks xmlns:a="http://schemas.openxmlformats.org/drawingml/2006/main" noChangeArrowheads="1" noTextEdit="1"/>
        </cdr:cNvSpPr>
      </cdr:nvSpPr>
      <cdr:spPr bwMode="auto">
        <a:xfrm xmlns:a="http://schemas.openxmlformats.org/drawingml/2006/main">
          <a:off x="7440806" y="6409587"/>
          <a:ext cx="18531" cy="185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endParaRPr lang="fi-FI"/>
        </a:p>
      </cdr:txBody>
    </cdr:sp>
  </cdr:relSizeAnchor>
  <cdr:relSizeAnchor xmlns:cdr="http://schemas.openxmlformats.org/drawingml/2006/chartDrawing">
    <cdr:from>
      <cdr:x>0.02611</cdr:x>
      <cdr:y>0.93759</cdr:y>
    </cdr:from>
    <cdr:to>
      <cdr:x>0.1354</cdr:x>
      <cdr:y>0.98582</cdr:y>
    </cdr:to>
    <cdr:sp macro="" textlink="">
      <cdr:nvSpPr>
        <cdr:cNvPr id="2" name="Tekstiruutu 1"/>
        <cdr:cNvSpPr txBox="1"/>
      </cdr:nvSpPr>
      <cdr:spPr>
        <a:xfrm xmlns:a="http://schemas.openxmlformats.org/drawingml/2006/main">
          <a:off x="257175" y="6296025"/>
          <a:ext cx="10763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0.02064</cdr:x>
      <cdr:y>0.02884</cdr:y>
    </cdr:from>
    <cdr:to>
      <cdr:x>0.87633</cdr:x>
      <cdr:y>0.91537</cdr:y>
    </cdr:to>
    <cdr:grpSp>
      <cdr:nvGrpSpPr>
        <cdr:cNvPr id="4" name="Ryhmä 3"/>
        <cdr:cNvGrpSpPr/>
      </cdr:nvGrpSpPr>
      <cdr:grpSpPr>
        <a:xfrm xmlns:a="http://schemas.openxmlformats.org/drawingml/2006/main">
          <a:off x="203477" y="193939"/>
          <a:ext cx="8435713" cy="5961604"/>
          <a:chOff x="203300" y="193675"/>
          <a:chExt cx="8425436" cy="5953125"/>
        </a:xfrm>
      </cdr:grpSpPr>
      <cdr:grpSp>
        <cdr:nvGrpSpPr>
          <cdr:cNvPr id="22" name="Ryhmä 21"/>
          <cdr:cNvGrpSpPr/>
        </cdr:nvGrpSpPr>
        <cdr:grpSpPr>
          <a:xfrm xmlns:a="http://schemas.openxmlformats.org/drawingml/2006/main">
            <a:off x="203300" y="193675"/>
            <a:ext cx="8425436" cy="868087"/>
            <a:chOff x="-409468" y="0"/>
            <a:chExt cx="8425295" cy="868065"/>
          </a:xfrm>
        </cdr:grpSpPr>
        <cdr:sp macro="" textlink="'Data 5'!$A$1">
          <cdr:nvSpPr>
            <cdr:cNvPr id="24" name="Text Box 21"/>
            <cdr:cNvSpPr txBox="1">
              <a:spLocks xmlns:a="http://schemas.openxmlformats.org/drawingml/2006/main" noChangeArrowheads="1"/>
            </cdr:cNvSpPr>
          </cdr:nvSpPr>
          <cdr:spPr bwMode="auto">
            <a:xfrm xmlns:a="http://schemas.openxmlformats.org/drawingml/2006/main">
              <a:off x="-409468" y="0"/>
              <a:ext cx="655918" cy="4324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BF4999E-F638-4634-8127-5B4399D89B92}" type="TxLink">
                <a:rPr lang="en-US" sz="2400" b="0" i="0" u="none" strike="noStrike" baseline="0">
                  <a:solidFill>
                    <a:srgbClr val="000000"/>
                  </a:solidFill>
                  <a:latin typeface="Arial"/>
                  <a:cs typeface="Arial"/>
                </a:rPr>
                <a:pPr algn="l" rtl="0">
                  <a:defRPr sz="1000"/>
                </a:pPr>
                <a:t>11.5</a:t>
              </a:fld>
              <a:endParaRPr lang="fi-FI" sz="2400" b="1" i="0" u="none" strike="noStrike" baseline="0">
                <a:solidFill>
                  <a:sysClr val="windowText" lastClr="000000"/>
                </a:solidFill>
                <a:latin typeface="Arial"/>
                <a:cs typeface="Arial"/>
              </a:endParaRPr>
            </a:p>
          </cdr:txBody>
        </cdr:sp>
        <cdr:sp macro="" textlink="'Data 5'!$B$1">
          <cdr:nvSpPr>
            <cdr:cNvPr id="25" name="Text Box 21"/>
            <cdr:cNvSpPr txBox="1">
              <a:spLocks xmlns:a="http://schemas.openxmlformats.org/drawingml/2006/main" noChangeArrowheads="1"/>
            </cdr:cNvSpPr>
          </cdr:nvSpPr>
          <cdr:spPr bwMode="auto">
            <a:xfrm xmlns:a="http://schemas.openxmlformats.org/drawingml/2006/main">
              <a:off x="291905" y="0"/>
              <a:ext cx="7723922" cy="8680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450669A-F27F-4966-86D4-9255E3440A30}" type="TxLink">
                <a:rPr lang="en-US" sz="2400" b="0" i="0" u="none" strike="noStrike" baseline="0">
                  <a:solidFill>
                    <a:srgbClr val="000000"/>
                  </a:solidFill>
                  <a:latin typeface="Arial"/>
                  <a:cs typeface="Arial"/>
                </a:rPr>
                <a:pPr algn="l" rtl="0">
                  <a:defRPr sz="1000"/>
                </a:pPr>
                <a:t>Recipients of disability allowance for persons under 16 by level of benefit at year end 2022</a:t>
              </a:fld>
              <a:endParaRPr lang="fi-FI" sz="2400" b="1" i="0" u="none" strike="noStrike" baseline="0">
                <a:solidFill>
                  <a:sysClr val="windowText" lastClr="000000"/>
                </a:solidFill>
                <a:latin typeface="Arial"/>
                <a:cs typeface="Arial"/>
              </a:endParaRPr>
            </a:p>
          </cdr:txBody>
        </cdr:sp>
      </cdr:grpSp>
      <cdr:grpSp>
        <cdr:nvGrpSpPr>
          <cdr:cNvPr id="27" name="Ryhmä 26"/>
          <cdr:cNvGrpSpPr/>
        </cdr:nvGrpSpPr>
        <cdr:grpSpPr>
          <a:xfrm xmlns:a="http://schemas.openxmlformats.org/drawingml/2006/main">
            <a:off x="7905751" y="6146800"/>
            <a:ext cx="0" cy="0"/>
            <a:chOff x="0" y="0"/>
            <a:chExt cx="0" cy="0"/>
          </a:xfrm>
        </cdr:grpSpPr>
      </cdr:grpSp>
    </cdr:grpSp>
  </cdr:relSizeAnchor>
  <cdr:relSizeAnchor xmlns:cdr="http://schemas.openxmlformats.org/drawingml/2006/chartDrawing">
    <cdr:from>
      <cdr:x>0.68406</cdr:x>
      <cdr:y>0.5049</cdr:y>
    </cdr:from>
    <cdr:to>
      <cdr:x>0.92843</cdr:x>
      <cdr:y>0.58203</cdr:y>
    </cdr:to>
    <cdr:sp macro="" textlink="'Data 5'!$F$4">
      <cdr:nvSpPr>
        <cdr:cNvPr id="3" name="Tekstiruutu 2"/>
        <cdr:cNvSpPr txBox="1"/>
      </cdr:nvSpPr>
      <cdr:spPr>
        <a:xfrm xmlns:a="http://schemas.openxmlformats.org/drawingml/2006/main">
          <a:off x="6743700" y="3400091"/>
          <a:ext cx="2409111" cy="519406"/>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E2F03D45-FEE4-4A82-B320-718CABABD9D3}" type="TxLink">
            <a:rPr lang="en-US" sz="1400" b="0" i="0" u="none" strike="noStrike">
              <a:solidFill>
                <a:srgbClr val="000000"/>
              </a:solidFill>
              <a:latin typeface="Arial"/>
              <a:cs typeface="Arial"/>
            </a:rPr>
            <a:pPr/>
            <a:t>Basic rate 26 906 recipient, 95,39 EUR/month</a:t>
          </a:fld>
          <a:endParaRPr lang="fi-FI" sz="1800"/>
        </a:p>
      </cdr:txBody>
    </cdr:sp>
  </cdr:relSizeAnchor>
  <cdr:relSizeAnchor xmlns:cdr="http://schemas.openxmlformats.org/drawingml/2006/chartDrawing">
    <cdr:from>
      <cdr:x>0.2222</cdr:x>
      <cdr:y>0.16846</cdr:y>
    </cdr:from>
    <cdr:to>
      <cdr:x>0.47051</cdr:x>
      <cdr:y>0.24559</cdr:y>
    </cdr:to>
    <cdr:sp macro="" textlink="'Data 5'!$F$6">
      <cdr:nvSpPr>
        <cdr:cNvPr id="15" name="Tekstiruutu 1"/>
        <cdr:cNvSpPr txBox="1"/>
      </cdr:nvSpPr>
      <cdr:spPr>
        <a:xfrm xmlns:a="http://schemas.openxmlformats.org/drawingml/2006/main">
          <a:off x="2189234" y="1133510"/>
          <a:ext cx="2446514" cy="51896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8FC3E49-E00C-4CB8-88D7-D72CBA1CD3BD}" type="TxLink">
            <a:rPr lang="en-US" sz="1400" b="0" i="0" u="none" strike="noStrike">
              <a:solidFill>
                <a:srgbClr val="000000"/>
              </a:solidFill>
              <a:latin typeface="Arial"/>
              <a:cs typeface="Arial"/>
            </a:rPr>
            <a:pPr/>
            <a:t>Highest rate 1 477 recipient, 431,60 EUR/month</a:t>
          </a:fld>
          <a:endParaRPr lang="fi-FI" sz="1400"/>
        </a:p>
      </cdr:txBody>
    </cdr:sp>
  </cdr:relSizeAnchor>
  <cdr:relSizeAnchor xmlns:cdr="http://schemas.openxmlformats.org/drawingml/2006/chartDrawing">
    <cdr:from>
      <cdr:x>0.05314</cdr:x>
      <cdr:y>0.48132</cdr:y>
    </cdr:from>
    <cdr:to>
      <cdr:x>0.30464</cdr:x>
      <cdr:y>0.55846</cdr:y>
    </cdr:to>
    <cdr:sp macro="" textlink="'Data 5'!$F$5">
      <cdr:nvSpPr>
        <cdr:cNvPr id="16" name="Tekstiruutu 1"/>
        <cdr:cNvSpPr txBox="1"/>
      </cdr:nvSpPr>
      <cdr:spPr>
        <a:xfrm xmlns:a="http://schemas.openxmlformats.org/drawingml/2006/main">
          <a:off x="523875" y="3241293"/>
          <a:ext cx="2479380" cy="51947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D11615-1813-4347-986F-9383B8A1113F}" type="TxLink">
            <a:rPr lang="en-US" sz="1400" b="0" i="0" u="none" strike="noStrike">
              <a:solidFill>
                <a:srgbClr val="000000"/>
              </a:solidFill>
              <a:latin typeface="Arial"/>
              <a:cs typeface="Arial"/>
            </a:rPr>
            <a:pPr/>
            <a:t>Middle rate 1 437 recipient, 222,58 EUR/month</a:t>
          </a:fld>
          <a:endParaRPr lang="fi-FI" sz="1400"/>
        </a:p>
      </cdr:txBody>
    </cdr:sp>
  </cdr:relSizeAnchor>
  <cdr:relSizeAnchor xmlns:cdr="http://schemas.openxmlformats.org/drawingml/2006/chartDrawing">
    <cdr:from>
      <cdr:x>0.75327</cdr:x>
      <cdr:y>0.91926</cdr:y>
    </cdr:from>
    <cdr:to>
      <cdr:x>1</cdr:x>
      <cdr:y>1</cdr:y>
    </cdr:to>
    <cdr:grpSp>
      <cdr:nvGrpSpPr>
        <cdr:cNvPr id="18" name="Ryhmä 17"/>
        <cdr:cNvGrpSpPr/>
      </cdr:nvGrpSpPr>
      <cdr:grpSpPr>
        <a:xfrm xmlns:a="http://schemas.openxmlformats.org/drawingml/2006/main">
          <a:off x="7426018" y="6181702"/>
          <a:ext cx="2432357" cy="542948"/>
          <a:chOff x="-1" y="0"/>
          <a:chExt cx="2430001" cy="542179"/>
        </a:xfrm>
      </cdr:grpSpPr>
      <cdr:pic>
        <cdr:nvPicPr>
          <cdr:cNvPr id="19" name="Kuva 1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5'!$A$10">
        <cdr:nvSpPr>
          <cdr:cNvPr id="20" name="Tekstiruutu 1"/>
          <cdr:cNvSpPr txBox="1"/>
        </cdr:nvSpPr>
        <cdr:spPr>
          <a:xfrm xmlns:a="http://schemas.openxmlformats.org/drawingml/2006/main">
            <a:off x="-1" y="275387"/>
            <a:ext cx="2430001"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D160E7B-DE30-4AA3-A372-8F1A371C9B05}"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11.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0.07825</cdr:x>
      <cdr:y>0.90801</cdr:y>
    </cdr:from>
    <cdr:to>
      <cdr:x>0.92</cdr:x>
      <cdr:y>0.94351</cdr:y>
    </cdr:to>
    <cdr:sp macro="" textlink="'Data 6'!$B$41">
      <cdr:nvSpPr>
        <cdr:cNvPr id="1025" name="Text Box 1"/>
        <cdr:cNvSpPr txBox="1">
          <a:spLocks xmlns:a="http://schemas.openxmlformats.org/drawingml/2006/main" noChangeArrowheads="1" noTextEdit="1"/>
        </cdr:cNvSpPr>
      </cdr:nvSpPr>
      <cdr:spPr bwMode="auto">
        <a:xfrm xmlns:a="http://schemas.openxmlformats.org/drawingml/2006/main">
          <a:off x="770673" y="6097369"/>
          <a:ext cx="8290269" cy="2383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fld id="{2A279C12-BBBB-4C73-976A-643F5F95B629}"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0.84352</cdr:x>
      <cdr:y>0.9702</cdr:y>
    </cdr:from>
    <cdr:to>
      <cdr:x>0.84973</cdr:x>
      <cdr:y>0.99996</cdr:y>
    </cdr:to>
    <cdr:sp macro="" textlink="'Data 6'!$A$42">
      <cdr:nvSpPr>
        <cdr:cNvPr id="1029" name="Text Box 5"/>
        <cdr:cNvSpPr txBox="1">
          <a:spLocks xmlns:a="http://schemas.openxmlformats.org/drawingml/2006/main" noChangeArrowheads="1" noTextEdit="1"/>
        </cdr:cNvSpPr>
      </cdr:nvSpPr>
      <cdr:spPr bwMode="auto">
        <a:xfrm xmlns:a="http://schemas.openxmlformats.org/drawingml/2006/main">
          <a:off x="8315736" y="6524255"/>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0.77172</cdr:x>
      <cdr:y>0.99009</cdr:y>
    </cdr:to>
    <cdr:sp macro="" textlink="'Data 6'!#REF!">
      <cdr:nvSpPr>
        <cdr:cNvPr id="1030" name="Text Box 6"/>
        <cdr:cNvSpPr txBox="1">
          <a:spLocks xmlns:a="http://schemas.openxmlformats.org/drawingml/2006/main" noChangeArrowheads="1" noTextEdit="1"/>
        </cdr:cNvSpPr>
      </cdr:nvSpPr>
      <cdr:spPr bwMode="auto">
        <a:xfrm xmlns:a="http://schemas.openxmlformats.org/drawingml/2006/main">
          <a:off x="7539295" y="6439052"/>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0.81724</cdr:x>
      <cdr:y>0.75461</cdr:y>
    </cdr:from>
    <cdr:to>
      <cdr:x>1</cdr:x>
      <cdr:y>0.89134</cdr:y>
    </cdr:to>
    <cdr:sp macro="" textlink="">
      <cdr:nvSpPr>
        <cdr:cNvPr id="2" name="Tekstiruutu 1"/>
        <cdr:cNvSpPr txBox="1"/>
      </cdr:nvSpPr>
      <cdr:spPr>
        <a:xfrm xmlns:a="http://schemas.openxmlformats.org/drawingml/2006/main">
          <a:off x="8048874" y="5067282"/>
          <a:ext cx="1799976" cy="91820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Endocrine,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nutritional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and metabolic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diseases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0.52721</cdr:x>
      <cdr:y>0.19007</cdr:y>
    </cdr:from>
    <cdr:to>
      <cdr:x>0.68005</cdr:x>
      <cdr:y>0.23688</cdr:y>
    </cdr:to>
    <cdr:sp macro="" textlink="">
      <cdr:nvSpPr>
        <cdr:cNvPr id="3" name="Tekstiruutu 2"/>
        <cdr:cNvSpPr txBox="1"/>
      </cdr:nvSpPr>
      <cdr:spPr>
        <a:xfrm xmlns:a="http://schemas.openxmlformats.org/drawingml/2006/main">
          <a:off x="5191125" y="1276350"/>
          <a:ext cx="1504950"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0.81724</cdr:x>
      <cdr:y>0.16041</cdr:y>
    </cdr:from>
    <cdr:to>
      <cdr:x>1</cdr:x>
      <cdr:y>0.2049</cdr:y>
    </cdr:to>
    <cdr:sp macro="" textlink="">
      <cdr:nvSpPr>
        <cdr:cNvPr id="4" name="Tekstiruutu 3"/>
        <cdr:cNvSpPr txBox="1"/>
      </cdr:nvSpPr>
      <cdr:spPr>
        <a:xfrm xmlns:a="http://schemas.openxmlformats.org/drawingml/2006/main">
          <a:off x="8051988" y="1079312"/>
          <a:ext cx="1800672" cy="299349"/>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Other diseases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0.80278</cdr:x>
      <cdr:y>0.19642</cdr:y>
    </cdr:from>
    <cdr:to>
      <cdr:x>0.82727</cdr:x>
      <cdr:y>0.28426</cdr:y>
    </cdr:to>
    <cdr:sp macro="" textlink="">
      <cdr:nvSpPr>
        <cdr:cNvPr id="12" name="AutoShape 18"/>
        <cdr:cNvSpPr>
          <a:spLocks xmlns:a="http://schemas.openxmlformats.org/drawingml/2006/main" noChangeShapeType="1"/>
        </cdr:cNvSpPr>
      </cdr:nvSpPr>
      <cdr:spPr bwMode="auto">
        <a:xfrm xmlns:a="http://schemas.openxmlformats.org/drawingml/2006/main" flipH="1">
          <a:off x="7909560" y="1321604"/>
          <a:ext cx="241250" cy="591016"/>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0.81724</cdr:x>
      <cdr:y>0.62412</cdr:y>
    </cdr:from>
    <cdr:to>
      <cdr:x>1</cdr:x>
      <cdr:y>0.73011</cdr:y>
    </cdr:to>
    <cdr:sp macro="" textlink="">
      <cdr:nvSpPr>
        <cdr:cNvPr id="5" name="Tekstiruutu 4"/>
        <cdr:cNvSpPr txBox="1"/>
      </cdr:nvSpPr>
      <cdr:spPr>
        <a:xfrm xmlns:a="http://schemas.openxmlformats.org/drawingml/2006/main">
          <a:off x="8048874" y="4191027"/>
          <a:ext cx="1799976" cy="711733"/>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Mental and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behavioural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disorders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0.45145</cdr:y>
    </cdr:from>
    <cdr:to>
      <cdr:x>1</cdr:x>
      <cdr:y>0.55744</cdr:y>
    </cdr:to>
    <cdr:sp macro="" textlink="">
      <cdr:nvSpPr>
        <cdr:cNvPr id="6" name="Tekstiruutu 5"/>
        <cdr:cNvSpPr txBox="1"/>
      </cdr:nvSpPr>
      <cdr:spPr>
        <a:xfrm xmlns:a="http://schemas.openxmlformats.org/drawingml/2006/main">
          <a:off x="8051988" y="3037546"/>
          <a:ext cx="1800672" cy="713149"/>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Diseases of the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respiratory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system</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0.3709</cdr:y>
    </cdr:from>
    <cdr:to>
      <cdr:x>1</cdr:x>
      <cdr:y>0.44614</cdr:y>
    </cdr:to>
    <cdr:sp macro="" textlink="">
      <cdr:nvSpPr>
        <cdr:cNvPr id="7" name="Tekstiruutu 6"/>
        <cdr:cNvSpPr txBox="1"/>
      </cdr:nvSpPr>
      <cdr:spPr>
        <a:xfrm xmlns:a="http://schemas.openxmlformats.org/drawingml/2006/main">
          <a:off x="8051988" y="2495568"/>
          <a:ext cx="1800672" cy="50625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Diseases of the</a:t>
          </a:r>
          <a:r>
            <a:rPr lang="fi-FI" sz="1400" baseline="0">
              <a:effectLst/>
              <a:latin typeface="Arial" panose="020B0604020202020204" pitchFamily="34" charset="0"/>
              <a:ea typeface="+mn-ea"/>
              <a:cs typeface="Arial" panose="020B0604020202020204" pitchFamily="34" charset="0"/>
            </a:rPr>
            <a:t>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digestive system</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0.20891</cdr:y>
    </cdr:from>
    <cdr:to>
      <cdr:x>1</cdr:x>
      <cdr:y>0.3764</cdr:y>
    </cdr:to>
    <cdr:sp macro="" textlink="">
      <cdr:nvSpPr>
        <cdr:cNvPr id="8" name="Tekstiruutu 7"/>
        <cdr:cNvSpPr txBox="1"/>
      </cdr:nvSpPr>
      <cdr:spPr>
        <a:xfrm xmlns:a="http://schemas.openxmlformats.org/drawingml/2006/main">
          <a:off x="8051988" y="1405659"/>
          <a:ext cx="1800672" cy="112695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Congenital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malformations,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deformations and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chromosomal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abnormalities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0.81438</cdr:x>
      <cdr:y>0.38392</cdr:y>
    </cdr:from>
    <cdr:to>
      <cdr:x>0.82521</cdr:x>
      <cdr:y>0.4077</cdr:y>
    </cdr:to>
    <cdr:sp macro="" textlink="">
      <cdr:nvSpPr>
        <cdr:cNvPr id="18" name="AutoShape 18"/>
        <cdr:cNvSpPr>
          <a:spLocks xmlns:a="http://schemas.openxmlformats.org/drawingml/2006/main" noChangeShapeType="1"/>
        </cdr:cNvSpPr>
      </cdr:nvSpPr>
      <cdr:spPr bwMode="auto">
        <a:xfrm xmlns:a="http://schemas.openxmlformats.org/drawingml/2006/main" flipH="1" flipV="1">
          <a:off x="8023858" y="2583180"/>
          <a:ext cx="106681" cy="160020"/>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0.81482</cdr:x>
      <cdr:y>0.30155</cdr:y>
    </cdr:from>
    <cdr:to>
      <cdr:x>0.82782</cdr:x>
      <cdr:y>0.34355</cdr:y>
    </cdr:to>
    <cdr:sp macro="" textlink="">
      <cdr:nvSpPr>
        <cdr:cNvPr id="19" name="AutoShape 18"/>
        <cdr:cNvSpPr>
          <a:spLocks xmlns:a="http://schemas.openxmlformats.org/drawingml/2006/main" noChangeShapeType="1"/>
        </cdr:cNvSpPr>
      </cdr:nvSpPr>
      <cdr:spPr bwMode="auto">
        <a:xfrm xmlns:a="http://schemas.openxmlformats.org/drawingml/2006/main" flipH="1">
          <a:off x="8028146" y="2028950"/>
          <a:ext cx="128085" cy="282595"/>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0.81361</cdr:x>
      <cdr:y>0.40544</cdr:y>
    </cdr:from>
    <cdr:to>
      <cdr:x>0.82289</cdr:x>
      <cdr:y>0.47678</cdr:y>
    </cdr:to>
    <cdr:sp macro="" textlink="">
      <cdr:nvSpPr>
        <cdr:cNvPr id="20" name="AutoShape 18"/>
        <cdr:cNvSpPr>
          <a:spLocks xmlns:a="http://schemas.openxmlformats.org/drawingml/2006/main" noChangeShapeType="1"/>
        </cdr:cNvSpPr>
      </cdr:nvSpPr>
      <cdr:spPr bwMode="auto">
        <a:xfrm xmlns:a="http://schemas.openxmlformats.org/drawingml/2006/main" flipH="1" flipV="1">
          <a:off x="8016240" y="2727960"/>
          <a:ext cx="91440" cy="480060"/>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0.01353</cdr:x>
      <cdr:y>0.02033</cdr:y>
    </cdr:from>
    <cdr:to>
      <cdr:x>0.85121</cdr:x>
      <cdr:y>0.14997</cdr:y>
    </cdr:to>
    <cdr:grpSp>
      <cdr:nvGrpSpPr>
        <cdr:cNvPr id="9" name="Ryhmä 8"/>
        <cdr:cNvGrpSpPr/>
      </cdr:nvGrpSpPr>
      <cdr:grpSpPr>
        <a:xfrm xmlns:a="http://schemas.openxmlformats.org/drawingml/2006/main">
          <a:off x="133384" y="136906"/>
          <a:ext cx="8258163" cy="873018"/>
          <a:chOff x="133255" y="136518"/>
          <a:chExt cx="8250162" cy="870549"/>
        </a:xfrm>
      </cdr:grpSpPr>
      <cdr:sp macro="" textlink="'Data 6'!$A$1">
        <cdr:nvSpPr>
          <cdr:cNvPr id="23" name="Text Box 21"/>
          <cdr:cNvSpPr txBox="1">
            <a:spLocks xmlns:a="http://schemas.openxmlformats.org/drawingml/2006/main" noChangeArrowheads="1"/>
          </cdr:cNvSpPr>
        </cdr:nvSpPr>
        <cdr:spPr bwMode="auto">
          <a:xfrm xmlns:a="http://schemas.openxmlformats.org/drawingml/2006/main">
            <a:off x="133255" y="136518"/>
            <a:ext cx="694639" cy="4336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AD17852-9A97-4A03-8208-13173192BE05}" type="TxLink">
              <a:rPr lang="en-US" sz="2400" b="0" i="0" u="none" strike="noStrike" baseline="0">
                <a:solidFill>
                  <a:srgbClr val="000000"/>
                </a:solidFill>
                <a:latin typeface="Arial"/>
                <a:cs typeface="Arial"/>
              </a:rPr>
              <a:pPr algn="l" rtl="0">
                <a:defRPr sz="1000"/>
              </a:pPr>
              <a:t>11.6</a:t>
            </a:fld>
            <a:endParaRPr lang="fi-FI" sz="2400" b="0" i="0" u="none" strike="noStrike" baseline="0">
              <a:solidFill>
                <a:srgbClr val="000000"/>
              </a:solidFill>
              <a:latin typeface="Arial"/>
              <a:cs typeface="Arial"/>
            </a:endParaRPr>
          </a:p>
        </cdr:txBody>
      </cdr:sp>
      <cdr:sp macro="" textlink="'Data 6'!$B$1">
        <cdr:nvSpPr>
          <cdr:cNvPr id="24" name="Text Box 21"/>
          <cdr:cNvSpPr txBox="1">
            <a:spLocks xmlns:a="http://schemas.openxmlformats.org/drawingml/2006/main" noChangeArrowheads="1"/>
          </cdr:cNvSpPr>
        </cdr:nvSpPr>
        <cdr:spPr bwMode="auto">
          <a:xfrm xmlns:a="http://schemas.openxmlformats.org/drawingml/2006/main">
            <a:off x="827894" y="136518"/>
            <a:ext cx="7555523" cy="8705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B1EEF30-B550-4141-B4E3-F26B1CF5ABE7}" type="TxLink">
              <a:rPr lang="en-US" sz="2400" b="0" i="0" u="none" strike="noStrike" baseline="0">
                <a:solidFill>
                  <a:sysClr val="windowText" lastClr="000000"/>
                </a:solidFill>
                <a:latin typeface="Arial"/>
                <a:cs typeface="Arial"/>
              </a:rPr>
              <a:pPr algn="l" rtl="0">
                <a:defRPr sz="1000"/>
              </a:pPr>
              <a:t>Recipients of disability allowance for persons under 16 by diagnosis, 1990–2022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21" name="Ryhmä 20"/>
        <cdr:cNvGrpSpPr/>
      </cdr:nvGrpSpPr>
      <cdr:grpSpPr>
        <a:xfrm xmlns:a="http://schemas.openxmlformats.org/drawingml/2006/main">
          <a:off x="7426018" y="6190458"/>
          <a:ext cx="2432357" cy="543717"/>
          <a:chOff x="0" y="0"/>
          <a:chExt cx="2430000" cy="542179"/>
        </a:xfrm>
      </cdr:grpSpPr>
      <cdr:pic>
        <cdr:nvPicPr>
          <cdr:cNvPr id="22" name="Kuva 2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6'!$A$41">
        <cdr:nvSpPr>
          <cdr:cNvPr id="25"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1E74E3F-2BCA-46C2-9F97-B96C948E13EB}"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13.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0.06931</cdr:x>
      <cdr:y>0.21631</cdr:y>
    </cdr:from>
    <cdr:to>
      <cdr:x>0.50794</cdr:x>
      <cdr:y>0.9186</cdr:y>
    </cdr:to>
    <cdr:graphicFrame macro="">
      <cdr:nvGraphicFramePr>
        <cdr:cNvPr id="6146" name="Chart 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0.53599</cdr:x>
      <cdr:y>0.22325</cdr:y>
    </cdr:from>
    <cdr:to>
      <cdr:x>0.97462</cdr:x>
      <cdr:y>0.92555</cdr:y>
    </cdr:to>
    <cdr:graphicFrame macro="">
      <cdr:nvGraphicFramePr>
        <cdr:cNvPr id="6147" name="Chart 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cdr:x>
      <cdr:y>0</cdr:y>
    </cdr:from>
    <cdr:to>
      <cdr:x>0.00975</cdr:x>
      <cdr:y>0.04125</cdr:y>
    </cdr:to>
    <cdr:sp macro="" textlink="" fLocksText="0">
      <cdr:nvSpPr>
        <cdr:cNvPr id="6148" name="Text Box 10"/>
        <cdr:cNvSpPr txBox="1">
          <a:spLocks xmlns:a="http://schemas.openxmlformats.org/drawingml/2006/main" noChangeArrowheads="1"/>
        </cdr:cNvSpPr>
      </cdr:nvSpPr>
      <cdr:spPr bwMode="auto">
        <a:xfrm xmlns:a="http://schemas.openxmlformats.org/drawingml/2006/main">
          <a:off x="0" y="0"/>
          <a:ext cx="95933" cy="2766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18288" tIns="0" rIns="0" bIns="0" upright="1"/>
        <a:lstStyle xmlns:a="http://schemas.openxmlformats.org/drawingml/2006/main"/>
        <a:p xmlns:a="http://schemas.openxmlformats.org/drawingml/2006/main">
          <a:pPr rtl="0">
            <a:defRPr sz="1000"/>
          </a:pPr>
          <a:endParaRPr lang="fi-FI"/>
        </a:p>
      </cdr:txBody>
    </cdr:sp>
  </cdr:relSizeAnchor>
  <cdr:relSizeAnchor xmlns:cdr="http://schemas.openxmlformats.org/drawingml/2006/chartDrawing">
    <cdr:from>
      <cdr:x>0.47553</cdr:x>
      <cdr:y>0.17119</cdr:y>
    </cdr:from>
    <cdr:to>
      <cdr:x>0.5677</cdr:x>
      <cdr:y>0.21702</cdr:y>
    </cdr:to>
    <cdr:sp macro="" textlink="'Data 7'!$A$2">
      <cdr:nvSpPr>
        <cdr:cNvPr id="6150" name="Text Box 12"/>
        <cdr:cNvSpPr txBox="1">
          <a:spLocks xmlns:a="http://schemas.openxmlformats.org/drawingml/2006/main" noChangeArrowheads="1"/>
        </cdr:cNvSpPr>
      </cdr:nvSpPr>
      <cdr:spPr bwMode="auto">
        <a:xfrm xmlns:a="http://schemas.openxmlformats.org/drawingml/2006/main">
          <a:off x="4683466" y="1149560"/>
          <a:ext cx="907709" cy="3077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fld id="{75E85645-BC9E-4B7E-AB7A-CB1D396E1969}" type="TxLink">
            <a:rPr lang="en-US" sz="1600" b="0" i="0" u="none" strike="noStrike" baseline="0">
              <a:solidFill>
                <a:srgbClr val="000000"/>
              </a:solidFill>
              <a:latin typeface="Arial"/>
              <a:cs typeface="Arial"/>
            </a:rPr>
            <a:pPr algn="l" rtl="0">
              <a:defRPr sz="1000"/>
            </a:pPr>
            <a:t>Aggroup</a:t>
          </a:fld>
          <a:endParaRPr lang="fi-FI" sz="1600" b="0" i="0" u="none" strike="noStrike" baseline="0">
            <a:solidFill>
              <a:srgbClr val="000000"/>
            </a:solidFill>
            <a:latin typeface="Arial"/>
            <a:cs typeface="Arial"/>
          </a:endParaRPr>
        </a:p>
      </cdr:txBody>
    </cdr:sp>
  </cdr:relSizeAnchor>
  <cdr:relSizeAnchor xmlns:cdr="http://schemas.openxmlformats.org/drawingml/2006/chartDrawing">
    <cdr:from>
      <cdr:x>0.11707</cdr:x>
      <cdr:y>0.17302</cdr:y>
    </cdr:from>
    <cdr:to>
      <cdr:x>0.4913</cdr:x>
      <cdr:y>0.20858</cdr:y>
    </cdr:to>
    <cdr:sp macro="" textlink="'Data 7'!$B$3">
      <cdr:nvSpPr>
        <cdr:cNvPr id="6159" name="Text Box 23"/>
        <cdr:cNvSpPr txBox="1">
          <a:spLocks xmlns:a="http://schemas.openxmlformats.org/drawingml/2006/main" noChangeArrowheads="1"/>
        </cdr:cNvSpPr>
      </cdr:nvSpPr>
      <cdr:spPr bwMode="auto">
        <a:xfrm xmlns:a="http://schemas.openxmlformats.org/drawingml/2006/main">
          <a:off x="1152973" y="1161859"/>
          <a:ext cx="3685727" cy="2387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32004" rIns="0" bIns="0" anchor="t" upright="1">
          <a:spAutoFit/>
        </a:bodyPr>
        <a:lstStyle xmlns:a="http://schemas.openxmlformats.org/drawingml/2006/main"/>
        <a:p xmlns:a="http://schemas.openxmlformats.org/drawingml/2006/main">
          <a:pPr algn="ctr" rtl="0">
            <a:defRPr sz="1000"/>
          </a:pPr>
          <a:fld id="{D86F4351-7DF1-4D06-9A17-FD3D01BAC38D}" type="TxLink">
            <a:rPr lang="en-US" sz="1400" b="0" i="0" u="none" strike="noStrike" baseline="0">
              <a:solidFill>
                <a:srgbClr val="000000"/>
              </a:solidFill>
              <a:latin typeface="Arial"/>
              <a:cs typeface="Arial"/>
            </a:rPr>
            <a:pPr algn="ctr" rtl="0">
              <a:defRPr sz="1000"/>
            </a:pPr>
            <a:t>Men</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0.54932</cdr:x>
      <cdr:y>0.17302</cdr:y>
    </cdr:from>
    <cdr:to>
      <cdr:x>0.926</cdr:x>
      <cdr:y>0.20858</cdr:y>
    </cdr:to>
    <cdr:sp macro="" textlink="'Data 7'!$E$3">
      <cdr:nvSpPr>
        <cdr:cNvPr id="6160" name="Text Box 24"/>
        <cdr:cNvSpPr txBox="1">
          <a:spLocks xmlns:a="http://schemas.openxmlformats.org/drawingml/2006/main" noChangeArrowheads="1"/>
        </cdr:cNvSpPr>
      </cdr:nvSpPr>
      <cdr:spPr bwMode="auto">
        <a:xfrm xmlns:a="http://schemas.openxmlformats.org/drawingml/2006/main">
          <a:off x="5410200" y="1161860"/>
          <a:ext cx="3709835" cy="2387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32004" rIns="0" bIns="0" anchor="t" upright="1">
          <a:spAutoFit/>
        </a:bodyPr>
        <a:lstStyle xmlns:a="http://schemas.openxmlformats.org/drawingml/2006/main"/>
        <a:p xmlns:a="http://schemas.openxmlformats.org/drawingml/2006/main">
          <a:pPr algn="ctr" rtl="0">
            <a:defRPr sz="1000"/>
          </a:pPr>
          <a:fld id="{5BE1EA71-9CCD-47FF-A731-3B91CF72F7C6}" type="TxLink">
            <a:rPr lang="en-US" sz="1400" b="0" i="0" u="none" strike="noStrike" baseline="0">
              <a:solidFill>
                <a:srgbClr val="000000"/>
              </a:solidFill>
              <a:latin typeface="Arial"/>
              <a:cs typeface="Arial"/>
            </a:rPr>
            <a:pPr algn="ctr" rtl="0">
              <a:defRPr sz="1000"/>
            </a:pPr>
            <a:t>Women</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0.84875</cdr:x>
      <cdr:y>0.91625</cdr:y>
    </cdr:from>
    <cdr:to>
      <cdr:x>0.85275</cdr:x>
      <cdr:y>0.94775</cdr:y>
    </cdr:to>
    <cdr:sp macro="" textlink="" fLocksText="0">
      <cdr:nvSpPr>
        <cdr:cNvPr id="6161" name="Text Box 32"/>
        <cdr:cNvSpPr txBox="1">
          <a:spLocks xmlns:a="http://schemas.openxmlformats.org/drawingml/2006/main" noChangeArrowheads="1"/>
        </cdr:cNvSpPr>
      </cdr:nvSpPr>
      <cdr:spPr bwMode="auto">
        <a:xfrm xmlns:a="http://schemas.openxmlformats.org/drawingml/2006/main">
          <a:off x="8351127" y="6144006"/>
          <a:ext cx="39357" cy="2112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18288" tIns="0" rIns="0" bIns="0" upright="1"/>
        <a:lstStyle xmlns:a="http://schemas.openxmlformats.org/drawingml/2006/main"/>
        <a:p xmlns:a="http://schemas.openxmlformats.org/drawingml/2006/main">
          <a:pPr rtl="0">
            <a:defRPr sz="1000"/>
          </a:pPr>
          <a:endParaRPr lang="fi-FI"/>
        </a:p>
      </cdr:txBody>
    </cdr:sp>
  </cdr:relSizeAnchor>
  <cdr:relSizeAnchor xmlns:cdr="http://schemas.openxmlformats.org/drawingml/2006/chartDrawing">
    <cdr:from>
      <cdr:x>0</cdr:x>
      <cdr:y>0</cdr:y>
    </cdr:from>
    <cdr:to>
      <cdr:x>0.00225</cdr:x>
      <cdr:y>0.0035</cdr:y>
    </cdr:to>
    <cdr:pic>
      <cdr:nvPicPr>
        <cdr:cNvPr id="6162" name="chart"/>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0" y="0"/>
          <a:ext cx="22138" cy="234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pic>
  </cdr:relSizeAnchor>
  <cdr:relSizeAnchor xmlns:cdr="http://schemas.openxmlformats.org/drawingml/2006/chartDrawing">
    <cdr:from>
      <cdr:x>0.0112</cdr:x>
      <cdr:y>0.03651</cdr:y>
    </cdr:from>
    <cdr:to>
      <cdr:x>0.93037</cdr:x>
      <cdr:y>0.16503</cdr:y>
    </cdr:to>
    <cdr:grpSp>
      <cdr:nvGrpSpPr>
        <cdr:cNvPr id="25" name="Ryhmä 24"/>
        <cdr:cNvGrpSpPr/>
      </cdr:nvGrpSpPr>
      <cdr:grpSpPr>
        <a:xfrm xmlns:a="http://schemas.openxmlformats.org/drawingml/2006/main">
          <a:off x="110414" y="245865"/>
          <a:ext cx="9061522" cy="865476"/>
          <a:chOff x="0" y="0"/>
          <a:chExt cx="9052617" cy="862969"/>
        </a:xfrm>
      </cdr:grpSpPr>
      <cdr:sp macro="" textlink="'Data 7'!$A$1">
        <cdr:nvSpPr>
          <cdr:cNvPr id="28" name="Text Box 21"/>
          <cdr:cNvSpPr txBox="1">
            <a:spLocks xmlns:a="http://schemas.openxmlformats.org/drawingml/2006/main" noChangeArrowheads="1"/>
          </cdr:cNvSpPr>
        </cdr:nvSpPr>
        <cdr:spPr bwMode="auto">
          <a:xfrm xmlns:a="http://schemas.openxmlformats.org/drawingml/2006/main">
            <a:off x="0" y="0"/>
            <a:ext cx="654631" cy="4299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00D9601-FD43-43C5-A670-36F7DE406AAB}" type="TxLink">
              <a:rPr lang="en-US" sz="2400" b="0" i="0" u="none" strike="noStrike" baseline="0">
                <a:solidFill>
                  <a:srgbClr val="000000"/>
                </a:solidFill>
                <a:latin typeface="Arial"/>
                <a:cs typeface="Arial"/>
              </a:rPr>
              <a:pPr algn="l" rtl="0">
                <a:defRPr sz="1000"/>
              </a:pPr>
              <a:t>11.7</a:t>
            </a:fld>
            <a:endParaRPr lang="fi-FI" sz="2400" b="0" i="0" u="none" strike="noStrike" baseline="0">
              <a:solidFill>
                <a:sysClr val="windowText" lastClr="000000"/>
              </a:solidFill>
              <a:latin typeface="Arial"/>
              <a:cs typeface="Arial"/>
            </a:endParaRPr>
          </a:p>
        </cdr:txBody>
      </cdr:sp>
      <cdr:sp macro="" textlink="'Data 7'!$B$1">
        <cdr:nvSpPr>
          <cdr:cNvPr id="29" name="Text Box 21"/>
          <cdr:cNvSpPr txBox="1">
            <a:spLocks xmlns:a="http://schemas.openxmlformats.org/drawingml/2006/main" noChangeArrowheads="1"/>
          </cdr:cNvSpPr>
        </cdr:nvSpPr>
        <cdr:spPr bwMode="auto">
          <a:xfrm xmlns:a="http://schemas.openxmlformats.org/drawingml/2006/main">
            <a:off x="718331" y="0"/>
            <a:ext cx="8334286" cy="8629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224E76A-52A7-45B1-8417-133EDC7653FB}" type="TxLink">
              <a:rPr lang="en-US" sz="2400" b="0" i="0" u="none" strike="noStrike" baseline="0">
                <a:solidFill>
                  <a:srgbClr val="000000"/>
                </a:solidFill>
                <a:latin typeface="Arial"/>
                <a:cs typeface="Arial"/>
              </a:rPr>
              <a:pPr algn="l" rtl="0">
                <a:defRPr sz="1000"/>
              </a:pPr>
              <a:t>Recipients of disability allowance for persons under 16 and aged 16 and over by age group at year end 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0.49162</cdr:x>
      <cdr:y>0.22317</cdr:y>
    </cdr:from>
    <cdr:to>
      <cdr:x>0.54975</cdr:x>
      <cdr:y>0.87089</cdr:y>
    </cdr:to>
    <cdr:grpSp>
      <cdr:nvGrpSpPr>
        <cdr:cNvPr id="2" name="Ryhmä 1"/>
        <cdr:cNvGrpSpPr/>
      </cdr:nvGrpSpPr>
      <cdr:grpSpPr>
        <a:xfrm xmlns:a="http://schemas.openxmlformats.org/drawingml/2006/main">
          <a:off x="4846574" y="1502866"/>
          <a:ext cx="573068" cy="4361860"/>
          <a:chOff x="4887119" y="1498599"/>
          <a:chExt cx="572514" cy="4349514"/>
        </a:xfrm>
      </cdr:grpSpPr>
      <cdr:sp macro="" textlink="'Data 7'!$A$5">
        <cdr:nvSpPr>
          <cdr:cNvPr id="6158" name="Text Box 21"/>
          <cdr:cNvSpPr txBox="1">
            <a:spLocks xmlns:a="http://schemas.openxmlformats.org/drawingml/2006/main" noChangeArrowheads="1"/>
          </cdr:cNvSpPr>
        </cdr:nvSpPr>
        <cdr:spPr bwMode="auto">
          <a:xfrm xmlns:a="http://schemas.openxmlformats.org/drawingml/2006/main">
            <a:off x="4887119" y="5641646"/>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overflow" horzOverflow="overflow" wrap="square" lIns="36000" tIns="0" rIns="36000" bIns="0" anchor="ctr" upright="1">
            <a:spAutoFit/>
          </a:bodyPr>
          <a:lstStyle xmlns:a="http://schemas.openxmlformats.org/drawingml/2006/main"/>
          <a:p xmlns:a="http://schemas.openxmlformats.org/drawingml/2006/main">
            <a:pPr algn="ctr" rtl="0">
              <a:defRPr sz="1000"/>
            </a:pPr>
            <a:fld id="{70C4BCDB-CD56-4F0B-8F12-30F18340AF99}" type="TxLink">
              <a:rPr lang="en-US" sz="1400" b="0" i="0" u="none" strike="noStrike" baseline="0">
                <a:solidFill>
                  <a:srgbClr val="000000"/>
                </a:solidFill>
                <a:latin typeface="Arial"/>
                <a:cs typeface="Arial"/>
              </a:rPr>
              <a:pPr algn="ctr" rtl="0">
                <a:defRPr sz="1000"/>
              </a:pPr>
              <a:t>0-4</a:t>
            </a:fld>
            <a:endParaRPr lang="fi-FI" sz="1400" b="0" i="0" u="none" strike="noStrike" baseline="0">
              <a:solidFill>
                <a:srgbClr val="000000"/>
              </a:solidFill>
              <a:latin typeface="Arial"/>
              <a:cs typeface="Arial"/>
            </a:endParaRPr>
          </a:p>
        </cdr:txBody>
      </cdr:sp>
      <cdr:sp macro="" textlink="'Data 7'!$A$6">
        <cdr:nvSpPr>
          <cdr:cNvPr id="30" name="Text Box 21"/>
          <cdr:cNvSpPr txBox="1">
            <a:spLocks xmlns:a="http://schemas.openxmlformats.org/drawingml/2006/main" noChangeArrowheads="1"/>
          </cdr:cNvSpPr>
        </cdr:nvSpPr>
        <cdr:spPr bwMode="auto">
          <a:xfrm xmlns:a="http://schemas.openxmlformats.org/drawingml/2006/main">
            <a:off x="4887119" y="5434488"/>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94D84DCE-D763-4862-8AA5-23983F58F374}" type="TxLink">
              <a:rPr lang="en-US" sz="1400" b="0" i="0" u="none" strike="noStrike" baseline="0">
                <a:solidFill>
                  <a:srgbClr val="000000"/>
                </a:solidFill>
                <a:latin typeface="Arial"/>
                <a:cs typeface="Arial"/>
              </a:rPr>
              <a:pPr algn="ctr" rtl="0">
                <a:defRPr sz="1000"/>
              </a:pPr>
              <a:t>5-9</a:t>
            </a:fld>
            <a:endParaRPr lang="fi-FI" sz="1400" b="0" i="0" u="none" strike="noStrike" baseline="0">
              <a:solidFill>
                <a:srgbClr val="000000"/>
              </a:solidFill>
              <a:latin typeface="Arial"/>
              <a:cs typeface="Arial"/>
            </a:endParaRPr>
          </a:p>
        </cdr:txBody>
      </cdr:sp>
      <cdr:sp macro="" textlink="'Data 7'!$A$7">
        <cdr:nvSpPr>
          <cdr:cNvPr id="31" name="Text Box 21"/>
          <cdr:cNvSpPr txBox="1">
            <a:spLocks xmlns:a="http://schemas.openxmlformats.org/drawingml/2006/main" noChangeArrowheads="1"/>
          </cdr:cNvSpPr>
        </cdr:nvSpPr>
        <cdr:spPr bwMode="auto">
          <a:xfrm xmlns:a="http://schemas.openxmlformats.org/drawingml/2006/main">
            <a:off x="4887119" y="5227336"/>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D39A86C8-4D47-45B7-A3F2-739C98D212B1}" type="TxLink">
              <a:rPr lang="en-US" sz="1400" b="0" i="0" u="none" strike="noStrike" baseline="0">
                <a:solidFill>
                  <a:srgbClr val="000000"/>
                </a:solidFill>
                <a:latin typeface="Arial"/>
                <a:cs typeface="Arial"/>
              </a:rPr>
              <a:pPr algn="ctr" rtl="0">
                <a:defRPr sz="1000"/>
              </a:pPr>
              <a:t>10-14</a:t>
            </a:fld>
            <a:endParaRPr lang="fi-FI" sz="1400" b="0" i="0" u="none" strike="noStrike" baseline="0">
              <a:solidFill>
                <a:srgbClr val="000000"/>
              </a:solidFill>
              <a:latin typeface="Arial"/>
              <a:cs typeface="Arial"/>
            </a:endParaRPr>
          </a:p>
        </cdr:txBody>
      </cdr:sp>
      <cdr:sp macro="" textlink="'Data 7'!$A$8">
        <cdr:nvSpPr>
          <cdr:cNvPr id="32" name="Text Box 21"/>
          <cdr:cNvSpPr txBox="1">
            <a:spLocks xmlns:a="http://schemas.openxmlformats.org/drawingml/2006/main" noChangeArrowheads="1"/>
          </cdr:cNvSpPr>
        </cdr:nvSpPr>
        <cdr:spPr bwMode="auto">
          <a:xfrm xmlns:a="http://schemas.openxmlformats.org/drawingml/2006/main">
            <a:off x="4887119" y="5020184"/>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E2661716-92AF-4224-A073-61FDE8B8C129}" type="TxLink">
              <a:rPr lang="en-US" sz="1400" b="0" i="0" u="none" strike="noStrike" baseline="0">
                <a:solidFill>
                  <a:srgbClr val="000000"/>
                </a:solidFill>
                <a:latin typeface="Arial"/>
                <a:cs typeface="Arial"/>
              </a:rPr>
              <a:pPr algn="ctr" rtl="0">
                <a:defRPr sz="1000"/>
              </a:pPr>
              <a:t>15-19</a:t>
            </a:fld>
            <a:endParaRPr lang="fi-FI" sz="1400" b="0" i="0" u="none" strike="noStrike" baseline="0">
              <a:solidFill>
                <a:srgbClr val="000000"/>
              </a:solidFill>
              <a:latin typeface="Arial"/>
              <a:cs typeface="Arial"/>
            </a:endParaRPr>
          </a:p>
        </cdr:txBody>
      </cdr:sp>
      <cdr:sp macro="" textlink="'Data 7'!$A$9">
        <cdr:nvSpPr>
          <cdr:cNvPr id="33" name="Text Box 21"/>
          <cdr:cNvSpPr txBox="1">
            <a:spLocks xmlns:a="http://schemas.openxmlformats.org/drawingml/2006/main" noChangeArrowheads="1"/>
          </cdr:cNvSpPr>
        </cdr:nvSpPr>
        <cdr:spPr bwMode="auto">
          <a:xfrm xmlns:a="http://schemas.openxmlformats.org/drawingml/2006/main">
            <a:off x="4887119" y="4813032"/>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3FB49EFF-4A1D-4EE8-AACE-6C4A89553B24}" type="TxLink">
              <a:rPr lang="en-US" sz="1400" b="0" i="0" u="none" strike="noStrike" baseline="0">
                <a:solidFill>
                  <a:srgbClr val="000000"/>
                </a:solidFill>
                <a:latin typeface="Arial"/>
                <a:cs typeface="Arial"/>
              </a:rPr>
              <a:pPr algn="ctr" rtl="0">
                <a:defRPr sz="1000"/>
              </a:pPr>
              <a:t>20-24</a:t>
            </a:fld>
            <a:endParaRPr lang="fi-FI" sz="1400" b="0" i="0" u="none" strike="noStrike" baseline="0">
              <a:solidFill>
                <a:srgbClr val="000000"/>
              </a:solidFill>
              <a:latin typeface="Arial"/>
              <a:cs typeface="Arial"/>
            </a:endParaRPr>
          </a:p>
        </cdr:txBody>
      </cdr:sp>
      <cdr:sp macro="" textlink="'Data 7'!$A$10">
        <cdr:nvSpPr>
          <cdr:cNvPr id="34" name="Text Box 21"/>
          <cdr:cNvSpPr txBox="1">
            <a:spLocks xmlns:a="http://schemas.openxmlformats.org/drawingml/2006/main" noChangeArrowheads="1"/>
          </cdr:cNvSpPr>
        </cdr:nvSpPr>
        <cdr:spPr bwMode="auto">
          <a:xfrm xmlns:a="http://schemas.openxmlformats.org/drawingml/2006/main">
            <a:off x="4887119" y="4605880"/>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AAF54C50-508A-4200-AAF5-CDAA7B39829E}" type="TxLink">
              <a:rPr lang="en-US" sz="1400" b="0" i="0" u="none" strike="noStrike" baseline="0">
                <a:solidFill>
                  <a:srgbClr val="000000"/>
                </a:solidFill>
                <a:latin typeface="Arial"/>
                <a:cs typeface="Arial"/>
              </a:rPr>
              <a:pPr algn="ctr" rtl="0">
                <a:defRPr sz="1000"/>
              </a:pPr>
              <a:t>25-29</a:t>
            </a:fld>
            <a:endParaRPr lang="fi-FI" sz="1400" b="0" i="0" u="none" strike="noStrike" baseline="0">
              <a:solidFill>
                <a:srgbClr val="000000"/>
              </a:solidFill>
              <a:latin typeface="Arial"/>
              <a:cs typeface="Arial"/>
            </a:endParaRPr>
          </a:p>
        </cdr:txBody>
      </cdr:sp>
      <cdr:sp macro="" textlink="'Data 7'!$A$11">
        <cdr:nvSpPr>
          <cdr:cNvPr id="35" name="Text Box 21"/>
          <cdr:cNvSpPr txBox="1">
            <a:spLocks xmlns:a="http://schemas.openxmlformats.org/drawingml/2006/main" noChangeArrowheads="1"/>
          </cdr:cNvSpPr>
        </cdr:nvSpPr>
        <cdr:spPr bwMode="auto">
          <a:xfrm xmlns:a="http://schemas.openxmlformats.org/drawingml/2006/main">
            <a:off x="4887119" y="4398728"/>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5359195A-5807-44E9-A80A-6EF2CA282DFF}" type="TxLink">
              <a:rPr lang="en-US" sz="1400" b="0" i="0" u="none" strike="noStrike" baseline="0">
                <a:solidFill>
                  <a:srgbClr val="000000"/>
                </a:solidFill>
                <a:latin typeface="Arial"/>
                <a:cs typeface="Arial"/>
              </a:rPr>
              <a:pPr algn="ctr" rtl="0">
                <a:defRPr sz="1000"/>
              </a:pPr>
              <a:t>30-34</a:t>
            </a:fld>
            <a:endParaRPr lang="fi-FI" sz="1400" b="0" i="0" u="none" strike="noStrike" baseline="0">
              <a:solidFill>
                <a:srgbClr val="000000"/>
              </a:solidFill>
              <a:latin typeface="Arial"/>
              <a:cs typeface="Arial"/>
            </a:endParaRPr>
          </a:p>
        </cdr:txBody>
      </cdr:sp>
      <cdr:sp macro="" textlink="'Data 7'!$A$12">
        <cdr:nvSpPr>
          <cdr:cNvPr id="36" name="Text Box 21"/>
          <cdr:cNvSpPr txBox="1">
            <a:spLocks xmlns:a="http://schemas.openxmlformats.org/drawingml/2006/main" noChangeArrowheads="1"/>
          </cdr:cNvSpPr>
        </cdr:nvSpPr>
        <cdr:spPr bwMode="auto">
          <a:xfrm xmlns:a="http://schemas.openxmlformats.org/drawingml/2006/main">
            <a:off x="4887119" y="4191576"/>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565AE3F9-CF52-4B61-ADEA-C7B5886C9535}" type="TxLink">
              <a:rPr lang="en-US" sz="1400" b="0" i="0" u="none" strike="noStrike" baseline="0">
                <a:solidFill>
                  <a:srgbClr val="000000"/>
                </a:solidFill>
                <a:latin typeface="Arial"/>
                <a:cs typeface="Arial"/>
              </a:rPr>
              <a:pPr algn="ctr" rtl="0">
                <a:defRPr sz="1000"/>
              </a:pPr>
              <a:t>35-39</a:t>
            </a:fld>
            <a:endParaRPr lang="fi-FI" sz="1400" b="0" i="0" u="none" strike="noStrike" baseline="0">
              <a:solidFill>
                <a:srgbClr val="000000"/>
              </a:solidFill>
              <a:latin typeface="Arial"/>
              <a:cs typeface="Arial"/>
            </a:endParaRPr>
          </a:p>
        </cdr:txBody>
      </cdr:sp>
      <cdr:sp macro="" textlink="'Data 7'!$A$13">
        <cdr:nvSpPr>
          <cdr:cNvPr id="37" name="Text Box 21"/>
          <cdr:cNvSpPr txBox="1">
            <a:spLocks xmlns:a="http://schemas.openxmlformats.org/drawingml/2006/main" noChangeArrowheads="1"/>
          </cdr:cNvSpPr>
        </cdr:nvSpPr>
        <cdr:spPr bwMode="auto">
          <a:xfrm xmlns:a="http://schemas.openxmlformats.org/drawingml/2006/main">
            <a:off x="4887119" y="3984424"/>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EF8BF824-8389-4294-A928-F2B22AE5B659}" type="TxLink">
              <a:rPr lang="en-US" sz="1400" b="0" i="0" u="none" strike="noStrike" baseline="0">
                <a:solidFill>
                  <a:srgbClr val="000000"/>
                </a:solidFill>
                <a:latin typeface="Arial"/>
                <a:cs typeface="Arial"/>
              </a:rPr>
              <a:pPr algn="ctr" rtl="0">
                <a:defRPr sz="1000"/>
              </a:pPr>
              <a:t>40-44</a:t>
            </a:fld>
            <a:endParaRPr lang="fi-FI" sz="1400" b="0" i="0" u="none" strike="noStrike" baseline="0">
              <a:solidFill>
                <a:srgbClr val="000000"/>
              </a:solidFill>
              <a:latin typeface="Arial"/>
              <a:cs typeface="Arial"/>
            </a:endParaRPr>
          </a:p>
        </cdr:txBody>
      </cdr:sp>
      <cdr:sp macro="" textlink="'Data 7'!$A$14">
        <cdr:nvSpPr>
          <cdr:cNvPr id="38" name="Text Box 21"/>
          <cdr:cNvSpPr txBox="1">
            <a:spLocks xmlns:a="http://schemas.openxmlformats.org/drawingml/2006/main" noChangeArrowheads="1"/>
          </cdr:cNvSpPr>
        </cdr:nvSpPr>
        <cdr:spPr bwMode="auto">
          <a:xfrm xmlns:a="http://schemas.openxmlformats.org/drawingml/2006/main">
            <a:off x="4887119" y="3777272"/>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63DDA0EA-6105-4F41-86FF-48B0DF88F87A}" type="TxLink">
              <a:rPr lang="en-US" sz="1400" b="0" i="0" u="none" strike="noStrike" baseline="0">
                <a:solidFill>
                  <a:srgbClr val="000000"/>
                </a:solidFill>
                <a:latin typeface="Arial"/>
                <a:cs typeface="Arial"/>
              </a:rPr>
              <a:pPr algn="ctr" rtl="0">
                <a:defRPr sz="1000"/>
              </a:pPr>
              <a:t>45-49</a:t>
            </a:fld>
            <a:endParaRPr lang="fi-FI" sz="1400" b="0" i="0" u="none" strike="noStrike" baseline="0">
              <a:solidFill>
                <a:srgbClr val="000000"/>
              </a:solidFill>
              <a:latin typeface="Arial"/>
              <a:cs typeface="Arial"/>
            </a:endParaRPr>
          </a:p>
        </cdr:txBody>
      </cdr:sp>
      <cdr:sp macro="" textlink="'Data 7'!$A$15">
        <cdr:nvSpPr>
          <cdr:cNvPr id="39" name="Text Box 21"/>
          <cdr:cNvSpPr txBox="1">
            <a:spLocks xmlns:a="http://schemas.openxmlformats.org/drawingml/2006/main" noChangeArrowheads="1"/>
          </cdr:cNvSpPr>
        </cdr:nvSpPr>
        <cdr:spPr bwMode="auto">
          <a:xfrm xmlns:a="http://schemas.openxmlformats.org/drawingml/2006/main">
            <a:off x="4887119" y="3570120"/>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26CE5E0D-5881-44CF-959D-793F9F5A627E}" type="TxLink">
              <a:rPr lang="en-US" sz="1400" b="0" i="0" u="none" strike="noStrike" baseline="0">
                <a:solidFill>
                  <a:srgbClr val="000000"/>
                </a:solidFill>
                <a:latin typeface="Arial"/>
                <a:cs typeface="Arial"/>
              </a:rPr>
              <a:pPr algn="ctr" rtl="0">
                <a:defRPr sz="1000"/>
              </a:pPr>
              <a:t>50-54</a:t>
            </a:fld>
            <a:endParaRPr lang="fi-FI" sz="1400" b="0" i="0" u="none" strike="noStrike" baseline="0">
              <a:solidFill>
                <a:srgbClr val="000000"/>
              </a:solidFill>
              <a:latin typeface="Arial"/>
              <a:cs typeface="Arial"/>
            </a:endParaRPr>
          </a:p>
        </cdr:txBody>
      </cdr:sp>
      <cdr:sp macro="" textlink="'Data 7'!$A$16">
        <cdr:nvSpPr>
          <cdr:cNvPr id="40" name="Text Box 21"/>
          <cdr:cNvSpPr txBox="1">
            <a:spLocks xmlns:a="http://schemas.openxmlformats.org/drawingml/2006/main" noChangeArrowheads="1"/>
          </cdr:cNvSpPr>
        </cdr:nvSpPr>
        <cdr:spPr bwMode="auto">
          <a:xfrm xmlns:a="http://schemas.openxmlformats.org/drawingml/2006/main">
            <a:off x="4887119" y="3362968"/>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E64CF87E-8937-4DD1-A18D-55AB0E0A727F}" type="TxLink">
              <a:rPr lang="en-US" sz="1400" b="0" i="0" u="none" strike="noStrike" baseline="0">
                <a:solidFill>
                  <a:srgbClr val="000000"/>
                </a:solidFill>
                <a:latin typeface="Arial"/>
                <a:cs typeface="Arial"/>
              </a:rPr>
              <a:pPr algn="ctr" rtl="0">
                <a:defRPr sz="1000"/>
              </a:pPr>
              <a:t>55-59</a:t>
            </a:fld>
            <a:endParaRPr lang="fi-FI" sz="1400" b="0" i="0" u="none" strike="noStrike" baseline="0">
              <a:solidFill>
                <a:srgbClr val="000000"/>
              </a:solidFill>
              <a:latin typeface="Arial"/>
              <a:cs typeface="Arial"/>
            </a:endParaRPr>
          </a:p>
        </cdr:txBody>
      </cdr:sp>
      <cdr:sp macro="" textlink="'Data 7'!$A$17">
        <cdr:nvSpPr>
          <cdr:cNvPr id="41" name="Text Box 21"/>
          <cdr:cNvSpPr txBox="1">
            <a:spLocks xmlns:a="http://schemas.openxmlformats.org/drawingml/2006/main" noChangeArrowheads="1"/>
          </cdr:cNvSpPr>
        </cdr:nvSpPr>
        <cdr:spPr bwMode="auto">
          <a:xfrm xmlns:a="http://schemas.openxmlformats.org/drawingml/2006/main">
            <a:off x="4887119" y="3155816"/>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25966526-6946-494C-B9FE-B1AE1B9E1746}" type="TxLink">
              <a:rPr lang="en-US" sz="1400" b="0" i="0" u="none" strike="noStrike" baseline="0">
                <a:solidFill>
                  <a:srgbClr val="000000"/>
                </a:solidFill>
                <a:latin typeface="Arial"/>
                <a:cs typeface="Arial"/>
              </a:rPr>
              <a:pPr algn="ctr" rtl="0">
                <a:defRPr sz="1000"/>
              </a:pPr>
              <a:t>60-64</a:t>
            </a:fld>
            <a:endParaRPr lang="fi-FI" sz="1400" b="0" i="0" u="none" strike="noStrike" baseline="0">
              <a:solidFill>
                <a:srgbClr val="000000"/>
              </a:solidFill>
              <a:latin typeface="Arial"/>
              <a:cs typeface="Arial"/>
            </a:endParaRPr>
          </a:p>
        </cdr:txBody>
      </cdr:sp>
      <cdr:sp macro="" textlink="'Data 7'!$A$18">
        <cdr:nvSpPr>
          <cdr:cNvPr id="42" name="Text Box 21"/>
          <cdr:cNvSpPr txBox="1">
            <a:spLocks xmlns:a="http://schemas.openxmlformats.org/drawingml/2006/main" noChangeArrowheads="1"/>
          </cdr:cNvSpPr>
        </cdr:nvSpPr>
        <cdr:spPr bwMode="auto">
          <a:xfrm xmlns:a="http://schemas.openxmlformats.org/drawingml/2006/main">
            <a:off x="4887119" y="2948664"/>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44954094-AB9F-452C-BEDA-20FFB789E0BE}" type="TxLink">
              <a:rPr lang="en-US" sz="1400" b="0" i="0" u="none" strike="noStrike" baseline="0">
                <a:solidFill>
                  <a:srgbClr val="000000"/>
                </a:solidFill>
                <a:latin typeface="Arial"/>
                <a:cs typeface="Arial"/>
              </a:rPr>
              <a:pPr algn="ctr" rtl="0">
                <a:defRPr sz="1000"/>
              </a:pPr>
              <a:t>65-69</a:t>
            </a:fld>
            <a:endParaRPr lang="fi-FI" sz="1400" b="0" i="0" u="none" strike="noStrike" baseline="0">
              <a:solidFill>
                <a:srgbClr val="000000"/>
              </a:solidFill>
              <a:latin typeface="Arial"/>
              <a:cs typeface="Arial"/>
            </a:endParaRPr>
          </a:p>
        </cdr:txBody>
      </cdr:sp>
      <cdr:sp macro="" textlink="'Data 7'!$A$19">
        <cdr:nvSpPr>
          <cdr:cNvPr id="43" name="Text Box 21"/>
          <cdr:cNvSpPr txBox="1">
            <a:spLocks xmlns:a="http://schemas.openxmlformats.org/drawingml/2006/main" noChangeArrowheads="1"/>
          </cdr:cNvSpPr>
        </cdr:nvSpPr>
        <cdr:spPr bwMode="auto">
          <a:xfrm xmlns:a="http://schemas.openxmlformats.org/drawingml/2006/main">
            <a:off x="4887119" y="2741512"/>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2B1267F8-BC99-41AF-A8D7-1AE4FCC2B86D}" type="TxLink">
              <a:rPr lang="en-US" sz="1400" b="0" i="0" u="none" strike="noStrike" baseline="0">
                <a:solidFill>
                  <a:srgbClr val="000000"/>
                </a:solidFill>
                <a:latin typeface="Arial"/>
                <a:cs typeface="Arial"/>
              </a:rPr>
              <a:pPr algn="ctr" rtl="0">
                <a:defRPr sz="1000"/>
              </a:pPr>
              <a:t>70-74</a:t>
            </a:fld>
            <a:endParaRPr lang="fi-FI" sz="1400" b="0" i="0" u="none" strike="noStrike" baseline="0">
              <a:solidFill>
                <a:srgbClr val="000000"/>
              </a:solidFill>
              <a:latin typeface="Arial"/>
              <a:cs typeface="Arial"/>
            </a:endParaRPr>
          </a:p>
        </cdr:txBody>
      </cdr:sp>
      <cdr:sp macro="" textlink="'Data 7'!$A$20">
        <cdr:nvSpPr>
          <cdr:cNvPr id="44" name="Text Box 21"/>
          <cdr:cNvSpPr txBox="1">
            <a:spLocks xmlns:a="http://schemas.openxmlformats.org/drawingml/2006/main" noChangeArrowheads="1"/>
          </cdr:cNvSpPr>
        </cdr:nvSpPr>
        <cdr:spPr bwMode="auto">
          <a:xfrm xmlns:a="http://schemas.openxmlformats.org/drawingml/2006/main">
            <a:off x="4887119" y="2534360"/>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B8332336-47EB-4860-9FA1-B2A54B3C6F3D}" type="TxLink">
              <a:rPr lang="en-US" sz="1400" b="0" i="0" u="none" strike="noStrike" baseline="0">
                <a:solidFill>
                  <a:srgbClr val="000000"/>
                </a:solidFill>
                <a:latin typeface="Arial"/>
                <a:cs typeface="Arial"/>
              </a:rPr>
              <a:pPr algn="ctr" rtl="0">
                <a:defRPr sz="1000"/>
              </a:pPr>
              <a:t>75-79</a:t>
            </a:fld>
            <a:endParaRPr lang="fi-FI" sz="1400" b="0" i="0" u="none" strike="noStrike" baseline="0">
              <a:solidFill>
                <a:srgbClr val="000000"/>
              </a:solidFill>
              <a:latin typeface="Arial"/>
              <a:cs typeface="Arial"/>
            </a:endParaRPr>
          </a:p>
        </cdr:txBody>
      </cdr:sp>
      <cdr:sp macro="" textlink="'Data 7'!$A$21">
        <cdr:nvSpPr>
          <cdr:cNvPr id="45" name="Text Box 21"/>
          <cdr:cNvSpPr txBox="1">
            <a:spLocks xmlns:a="http://schemas.openxmlformats.org/drawingml/2006/main" noChangeArrowheads="1"/>
          </cdr:cNvSpPr>
        </cdr:nvSpPr>
        <cdr:spPr bwMode="auto">
          <a:xfrm xmlns:a="http://schemas.openxmlformats.org/drawingml/2006/main">
            <a:off x="4887119" y="2327208"/>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CD546311-F065-49B5-A549-F3CB72907B56}" type="TxLink">
              <a:rPr lang="en-US" sz="1400" b="0" i="0" u="none" strike="noStrike" baseline="0">
                <a:solidFill>
                  <a:srgbClr val="000000"/>
                </a:solidFill>
                <a:latin typeface="Arial"/>
                <a:cs typeface="Arial"/>
              </a:rPr>
              <a:pPr algn="ctr" rtl="0">
                <a:defRPr sz="1000"/>
              </a:pPr>
              <a:t>80-84</a:t>
            </a:fld>
            <a:endParaRPr lang="fi-FI" sz="1400" b="0" i="0" u="none" strike="noStrike" baseline="0">
              <a:solidFill>
                <a:srgbClr val="000000"/>
              </a:solidFill>
              <a:latin typeface="Arial"/>
              <a:cs typeface="Arial"/>
            </a:endParaRPr>
          </a:p>
        </cdr:txBody>
      </cdr:sp>
      <cdr:sp macro="" textlink="'Data 7'!$A$22">
        <cdr:nvSpPr>
          <cdr:cNvPr id="46" name="Text Box 21"/>
          <cdr:cNvSpPr txBox="1">
            <a:spLocks xmlns:a="http://schemas.openxmlformats.org/drawingml/2006/main" noChangeArrowheads="1"/>
          </cdr:cNvSpPr>
        </cdr:nvSpPr>
        <cdr:spPr bwMode="auto">
          <a:xfrm xmlns:a="http://schemas.openxmlformats.org/drawingml/2006/main">
            <a:off x="4887119" y="2120056"/>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CBDE4409-759B-4E2F-8043-799ED9D4E4D1}" type="TxLink">
              <a:rPr lang="en-US" sz="1400" b="0" i="0" u="none" strike="noStrike" baseline="0">
                <a:solidFill>
                  <a:srgbClr val="000000"/>
                </a:solidFill>
                <a:latin typeface="Arial"/>
                <a:cs typeface="Arial"/>
              </a:rPr>
              <a:pPr algn="ctr" rtl="0">
                <a:defRPr sz="1000"/>
              </a:pPr>
              <a:t>85-89</a:t>
            </a:fld>
            <a:endParaRPr lang="fi-FI" sz="1400" b="0" i="0" u="none" strike="noStrike" baseline="0">
              <a:solidFill>
                <a:srgbClr val="000000"/>
              </a:solidFill>
              <a:latin typeface="Arial"/>
              <a:cs typeface="Arial"/>
            </a:endParaRPr>
          </a:p>
        </cdr:txBody>
      </cdr:sp>
      <cdr:sp macro="" textlink="'Data 7'!$A$23">
        <cdr:nvSpPr>
          <cdr:cNvPr id="47" name="Text Box 21"/>
          <cdr:cNvSpPr txBox="1">
            <a:spLocks xmlns:a="http://schemas.openxmlformats.org/drawingml/2006/main" noChangeArrowheads="1"/>
          </cdr:cNvSpPr>
        </cdr:nvSpPr>
        <cdr:spPr bwMode="auto">
          <a:xfrm xmlns:a="http://schemas.openxmlformats.org/drawingml/2006/main">
            <a:off x="4887119" y="1912904"/>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51F883AD-A7F7-4BE8-B65E-D03044A44B03}" type="TxLink">
              <a:rPr lang="en-US" sz="1400" b="0" i="0" u="none" strike="noStrike" baseline="0">
                <a:solidFill>
                  <a:srgbClr val="000000"/>
                </a:solidFill>
                <a:latin typeface="Arial"/>
                <a:cs typeface="Arial"/>
              </a:rPr>
              <a:pPr algn="ctr" rtl="0">
                <a:defRPr sz="1000"/>
              </a:pPr>
              <a:t>90-94</a:t>
            </a:fld>
            <a:endParaRPr lang="fi-FI" sz="1400" b="0" i="0" u="none" strike="noStrike" baseline="0">
              <a:solidFill>
                <a:srgbClr val="000000"/>
              </a:solidFill>
              <a:latin typeface="Arial"/>
              <a:cs typeface="Arial"/>
            </a:endParaRPr>
          </a:p>
        </cdr:txBody>
      </cdr:sp>
      <cdr:sp macro="" textlink="'Data 7'!$A$24">
        <cdr:nvSpPr>
          <cdr:cNvPr id="48" name="Text Box 21"/>
          <cdr:cNvSpPr txBox="1">
            <a:spLocks xmlns:a="http://schemas.openxmlformats.org/drawingml/2006/main" noChangeArrowheads="1"/>
          </cdr:cNvSpPr>
        </cdr:nvSpPr>
        <cdr:spPr bwMode="auto">
          <a:xfrm xmlns:a="http://schemas.openxmlformats.org/drawingml/2006/main">
            <a:off x="4887119" y="1705752"/>
            <a:ext cx="572514"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151D21E5-EB16-4106-959D-1ADB849DC354}" type="TxLink">
              <a:rPr lang="en-US" sz="1400" b="0" i="0" u="none" strike="noStrike" baseline="0">
                <a:solidFill>
                  <a:srgbClr val="000000"/>
                </a:solidFill>
                <a:latin typeface="Arial"/>
                <a:cs typeface="Arial"/>
              </a:rPr>
              <a:pPr algn="ctr" rtl="0">
                <a:defRPr sz="1000"/>
              </a:pPr>
              <a:t>95-99</a:t>
            </a:fld>
            <a:endParaRPr lang="fi-FI" sz="1400" b="0" i="0" u="none" strike="noStrike" baseline="0">
              <a:solidFill>
                <a:srgbClr val="000000"/>
              </a:solidFill>
              <a:latin typeface="Arial"/>
              <a:cs typeface="Arial"/>
            </a:endParaRPr>
          </a:p>
        </cdr:txBody>
      </cdr:sp>
      <cdr:sp macro="" textlink="'Data 7'!$A$25">
        <cdr:nvSpPr>
          <cdr:cNvPr id="49" name="Text Box 21"/>
          <cdr:cNvSpPr txBox="1">
            <a:spLocks xmlns:a="http://schemas.openxmlformats.org/drawingml/2006/main" noChangeArrowheads="1"/>
          </cdr:cNvSpPr>
        </cdr:nvSpPr>
        <cdr:spPr bwMode="auto">
          <a:xfrm xmlns:a="http://schemas.openxmlformats.org/drawingml/2006/main">
            <a:off x="4887119" y="1498599"/>
            <a:ext cx="444500"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6F4F269B-9A5C-450F-BF7E-88AA04826791}" type="TxLink">
              <a:rPr lang="en-US" sz="1400" b="0" i="0" u="none" strike="noStrike" baseline="0">
                <a:solidFill>
                  <a:srgbClr val="000000"/>
                </a:solidFill>
                <a:latin typeface="Arial"/>
                <a:cs typeface="Arial"/>
              </a:rPr>
              <a:pPr algn="ctr" rtl="0">
                <a:defRPr sz="1000"/>
              </a:pPr>
              <a:t>100-</a:t>
            </a:fld>
            <a:endParaRPr lang="fi-FI" sz="1400" b="0" i="0" u="none" strike="noStrike" baseline="0">
              <a:solidFill>
                <a:srgbClr val="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50" name="Ryhmä 49"/>
        <cdr:cNvGrpSpPr/>
      </cdr:nvGrpSpPr>
      <cdr:grpSpPr>
        <a:xfrm xmlns:a="http://schemas.openxmlformats.org/drawingml/2006/main">
          <a:off x="7426018" y="6190458"/>
          <a:ext cx="2432357" cy="543717"/>
          <a:chOff x="0" y="0"/>
          <a:chExt cx="2430000" cy="542179"/>
        </a:xfrm>
      </cdr:grpSpPr>
      <cdr:pic>
        <cdr:nvPicPr>
          <cdr:cNvPr id="51" name="Kuva 50"/>
          <cdr:cNvPicPr>
            <a:picLocks xmlns:a="http://schemas.openxmlformats.org/drawingml/2006/main" noChangeAspect="1"/>
          </cdr:cNvPicPr>
        </cdr:nvPicPr>
        <cdr:blipFill>
          <a:blip xmlns:a="http://schemas.openxmlformats.org/drawingml/2006/main" xmlns:r="http://schemas.openxmlformats.org/officeDocument/2006/relationships" r:embed="rId4">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00482" y="0"/>
            <a:ext cx="599303" cy="360401"/>
          </a:xfrm>
          <a:prstGeom xmlns:a="http://schemas.openxmlformats.org/drawingml/2006/main" prst="rect">
            <a:avLst/>
          </a:prstGeom>
        </cdr:spPr>
      </cdr:pic>
      <cdr:sp macro="" textlink="'Data 7'!$A$27">
        <cdr:nvSpPr>
          <cdr:cNvPr id="52"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22AF181-12DA-46BF-AC13-DF195C5ACE47}"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0.1354</cdr:x>
      <cdr:y>0.9306</cdr:y>
    </cdr:from>
    <cdr:to>
      <cdr:x>0.16281</cdr:x>
      <cdr:y>0.95473</cdr:y>
    </cdr:to>
    <cdr:sp macro="" textlink="">
      <cdr:nvSpPr>
        <cdr:cNvPr id="3" name="Suorakulmio 2"/>
        <cdr:cNvSpPr>
          <a:spLocks xmlns:a="http://schemas.openxmlformats.org/drawingml/2006/main" noChangeAspect="1"/>
        </cdr:cNvSpPr>
      </cdr:nvSpPr>
      <cdr:spPr bwMode="auto">
        <a:xfrm xmlns:a="http://schemas.openxmlformats.org/drawingml/2006/main">
          <a:off x="1334824" y="6266834"/>
          <a:ext cx="270256" cy="162454"/>
        </a:xfrm>
        <a:prstGeom xmlns:a="http://schemas.openxmlformats.org/drawingml/2006/main" prst="rect">
          <a:avLst/>
        </a:prstGeom>
        <a:solidFill xmlns:a="http://schemas.openxmlformats.org/drawingml/2006/main">
          <a:schemeClr val="accent4"/>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fi-FI"/>
        </a:p>
      </cdr:txBody>
    </cdr:sp>
  </cdr:relSizeAnchor>
  <cdr:relSizeAnchor xmlns:cdr="http://schemas.openxmlformats.org/drawingml/2006/chartDrawing">
    <cdr:from>
      <cdr:x>0.16328</cdr:x>
      <cdr:y>0.92182</cdr:y>
    </cdr:from>
    <cdr:to>
      <cdr:x>0.41876</cdr:x>
      <cdr:y>0.99663</cdr:y>
    </cdr:to>
    <cdr:sp macro="" textlink="'Data 7'!$C$4">
      <cdr:nvSpPr>
        <cdr:cNvPr id="54" name="Text Box 23"/>
        <cdr:cNvSpPr txBox="1">
          <a:spLocks xmlns:a="http://schemas.openxmlformats.org/drawingml/2006/main" noChangeArrowheads="1"/>
        </cdr:cNvSpPr>
      </cdr:nvSpPr>
      <cdr:spPr bwMode="auto">
        <a:xfrm xmlns:a="http://schemas.openxmlformats.org/drawingml/2006/main">
          <a:off x="1609721" y="6207677"/>
          <a:ext cx="2518572" cy="5038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horzOverflow="clip"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77130DE-340D-4425-9C7F-6A65F8BE804E}" type="TxLink">
            <a:rPr lang="en-US" sz="1400" b="0" i="0" u="none" strike="noStrike" baseline="0">
              <a:solidFill>
                <a:srgbClr val="000000"/>
              </a:solidFill>
              <a:latin typeface="Arial"/>
              <a:cs typeface="Arial"/>
            </a:rPr>
            <a:pPr algn="l" rtl="0">
              <a:defRPr sz="1000"/>
            </a:pPr>
            <a:t>Disability allowance for persons under the age of 16</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0.44954</cdr:x>
      <cdr:y>0.93508</cdr:y>
    </cdr:from>
    <cdr:to>
      <cdr:x>0.47695</cdr:x>
      <cdr:y>0.9592</cdr:y>
    </cdr:to>
    <cdr:sp macro="" textlink="">
      <cdr:nvSpPr>
        <cdr:cNvPr id="56" name="Suorakulmio 55"/>
        <cdr:cNvSpPr>
          <a:spLocks xmlns:a="http://schemas.openxmlformats.org/drawingml/2006/main" noChangeAspect="1"/>
        </cdr:cNvSpPr>
      </cdr:nvSpPr>
      <cdr:spPr bwMode="auto">
        <a:xfrm xmlns:a="http://schemas.openxmlformats.org/drawingml/2006/main">
          <a:off x="4431734" y="6296964"/>
          <a:ext cx="270264" cy="162454"/>
        </a:xfrm>
        <a:prstGeom xmlns:a="http://schemas.openxmlformats.org/drawingml/2006/main" prst="rect">
          <a:avLst/>
        </a:prstGeom>
        <a:solidFill xmlns:a="http://schemas.openxmlformats.org/drawingml/2006/main">
          <a:schemeClr val="bg1">
            <a:lumMod val="75000"/>
          </a:schemeClr>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0.47743</cdr:x>
      <cdr:y>0.92182</cdr:y>
    </cdr:from>
    <cdr:to>
      <cdr:x>0.77273</cdr:x>
      <cdr:y>0.99663</cdr:y>
    </cdr:to>
    <cdr:sp macro="" textlink="'Data 7'!$B$4">
      <cdr:nvSpPr>
        <cdr:cNvPr id="57" name="Text Box 23"/>
        <cdr:cNvSpPr txBox="1">
          <a:spLocks xmlns:a="http://schemas.openxmlformats.org/drawingml/2006/main" noChangeArrowheads="1"/>
        </cdr:cNvSpPr>
      </cdr:nvSpPr>
      <cdr:spPr bwMode="auto">
        <a:xfrm xmlns:a="http://schemas.openxmlformats.org/drawingml/2006/main">
          <a:off x="4706638" y="6207677"/>
          <a:ext cx="2911224" cy="5038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horzOverflow="clip"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165D833-1B66-4323-B4D6-3063CFD40529}" type="TxLink">
            <a:rPr lang="en-US" sz="1400" b="0" i="0" u="none" strike="noStrike" baseline="0">
              <a:solidFill>
                <a:srgbClr val="000000"/>
              </a:solidFill>
              <a:latin typeface="Arial"/>
              <a:cs typeface="Arial"/>
            </a:rPr>
            <a:pPr algn="l" rtl="0">
              <a:defRPr sz="1000"/>
            </a:pPr>
            <a:t>Disability allowance for persons aged 16 years or over</a:t>
          </a:fld>
          <a:endParaRPr lang="fi-FI" sz="1400" b="0"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0.84352</cdr:x>
      <cdr:y>0.9671</cdr:y>
    </cdr:from>
    <cdr:to>
      <cdr:x>0.84973</cdr:x>
      <cdr:y>0.99686</cdr:y>
    </cdr:to>
    <cdr:sp macro="" textlink="'Data 6'!$A$42">
      <cdr:nvSpPr>
        <cdr:cNvPr id="1029" name="Text Box 5"/>
        <cdr:cNvSpPr txBox="1">
          <a:spLocks xmlns:a="http://schemas.openxmlformats.org/drawingml/2006/main" noChangeArrowheads="1" noTextEdit="1"/>
        </cdr:cNvSpPr>
      </cdr:nvSpPr>
      <cdr:spPr bwMode="auto">
        <a:xfrm xmlns:a="http://schemas.openxmlformats.org/drawingml/2006/main">
          <a:off x="8315736" y="6503409"/>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0.77171</cdr:x>
      <cdr:y>0.99001</cdr:y>
    </cdr:to>
    <cdr:sp macro="" textlink="'Data 6'!#REF!">
      <cdr:nvSpPr>
        <cdr:cNvPr id="1030" name="Text Box 6"/>
        <cdr:cNvSpPr txBox="1">
          <a:spLocks xmlns:a="http://schemas.openxmlformats.org/drawingml/2006/main" noChangeArrowheads="1" noTextEdit="1"/>
        </cdr:cNvSpPr>
      </cdr:nvSpPr>
      <cdr:spPr bwMode="auto">
        <a:xfrm xmlns:a="http://schemas.openxmlformats.org/drawingml/2006/main">
          <a:off x="7546586" y="6457345"/>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0.0087</cdr:x>
      <cdr:y>0.03167</cdr:y>
    </cdr:from>
    <cdr:to>
      <cdr:x>0.86184</cdr:x>
      <cdr:y>0.16113</cdr:y>
    </cdr:to>
    <cdr:grpSp>
      <cdr:nvGrpSpPr>
        <cdr:cNvPr id="6" name="Ryhmä 5"/>
        <cdr:cNvGrpSpPr/>
      </cdr:nvGrpSpPr>
      <cdr:grpSpPr>
        <a:xfrm xmlns:a="http://schemas.openxmlformats.org/drawingml/2006/main">
          <a:off x="85768" y="213271"/>
          <a:ext cx="8410574" cy="871807"/>
          <a:chOff x="85685" y="212668"/>
          <a:chExt cx="8402400" cy="869340"/>
        </a:xfrm>
      </cdr:grpSpPr>
      <cdr:sp macro="" textlink="'Data 8'!$A$1">
        <cdr:nvSpPr>
          <cdr:cNvPr id="22" name="Text Box 21"/>
          <cdr:cNvSpPr txBox="1">
            <a:spLocks xmlns:a="http://schemas.openxmlformats.org/drawingml/2006/main" noChangeArrowheads="1"/>
          </cdr:cNvSpPr>
        </cdr:nvSpPr>
        <cdr:spPr bwMode="auto">
          <a:xfrm xmlns:a="http://schemas.openxmlformats.org/drawingml/2006/main">
            <a:off x="85685" y="212668"/>
            <a:ext cx="865123" cy="433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DB8A2E5-2875-4B9B-9D5B-F3F59D4C49CA}" type="TxLink">
              <a:rPr lang="en-US" sz="2400" b="0" i="0" u="none" strike="noStrike" baseline="0">
                <a:solidFill>
                  <a:srgbClr val="000000"/>
                </a:solidFill>
                <a:latin typeface="Arial"/>
                <a:cs typeface="Arial"/>
              </a:rPr>
              <a:pPr algn="l" rtl="0">
                <a:defRPr sz="1000"/>
              </a:pPr>
              <a:t>11.8</a:t>
            </a:fld>
            <a:endParaRPr lang="fi-FI" sz="2400" b="0" i="0" u="none" strike="noStrike" baseline="0">
              <a:solidFill>
                <a:sysClr val="windowText" lastClr="000000"/>
              </a:solidFill>
              <a:latin typeface="Arial"/>
              <a:cs typeface="Arial"/>
            </a:endParaRPr>
          </a:p>
        </cdr:txBody>
      </cdr:sp>
      <cdr:sp macro="" textlink="'Data 8'!$B$1">
        <cdr:nvSpPr>
          <cdr:cNvPr id="23" name="Text Box 21"/>
          <cdr:cNvSpPr txBox="1">
            <a:spLocks xmlns:a="http://schemas.openxmlformats.org/drawingml/2006/main" noChangeArrowheads="1"/>
          </cdr:cNvSpPr>
        </cdr:nvSpPr>
        <cdr:spPr bwMode="auto">
          <a:xfrm xmlns:a="http://schemas.openxmlformats.org/drawingml/2006/main">
            <a:off x="761997" y="212668"/>
            <a:ext cx="7726088" cy="8693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C0E3829-B59F-4BF9-AD0A-0D90AA6EEE91}" type="TxLink">
              <a:rPr lang="en-US" sz="2400" b="0" i="0" u="none" strike="noStrike" baseline="0">
                <a:solidFill>
                  <a:srgbClr val="000000"/>
                </a:solidFill>
                <a:latin typeface="Arial"/>
                <a:cs typeface="Arial"/>
              </a:rPr>
              <a:pPr algn="l" rtl="0">
                <a:defRPr sz="1000"/>
              </a:pPr>
              <a:t>New awards of disability allowance for persons under 16 by diagnostic category, 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9" name="Ryhmä 18"/>
        <cdr:cNvGrpSpPr/>
      </cdr:nvGrpSpPr>
      <cdr:grpSpPr>
        <a:xfrm xmlns:a="http://schemas.openxmlformats.org/drawingml/2006/main">
          <a:off x="7426018" y="6190458"/>
          <a:ext cx="2432357" cy="543717"/>
          <a:chOff x="0" y="0"/>
          <a:chExt cx="2430000" cy="542179"/>
        </a:xfrm>
      </cdr:grpSpPr>
      <cdr:pic>
        <cdr:nvPicPr>
          <cdr:cNvPr id="20" name="Kuva 19"/>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8'!$A$12">
        <cdr:nvSpPr>
          <cdr:cNvPr id="21"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0C1D4E9-B628-4018-84D4-D6B52D22D383}"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0.31927</cdr:y>
    </cdr:from>
    <cdr:to>
      <cdr:x>1</cdr:x>
      <cdr:y>0.39451</cdr:y>
    </cdr:to>
    <cdr:grpSp>
      <cdr:nvGrpSpPr>
        <cdr:cNvPr id="37" name="Ryhmä 36"/>
        <cdr:cNvGrpSpPr/>
      </cdr:nvGrpSpPr>
      <cdr:grpSpPr>
        <a:xfrm xmlns:a="http://schemas.openxmlformats.org/drawingml/2006/main">
          <a:off x="6706653" y="2150020"/>
          <a:ext cx="3151722" cy="506679"/>
          <a:chOff x="6700200" y="2143919"/>
          <a:chExt cx="3148650" cy="505267"/>
        </a:xfrm>
      </cdr:grpSpPr>
      <cdr:sp macro="" textlink="'Data 8'!$A$4">
        <cdr:nvSpPr>
          <cdr:cNvPr id="14" name="Tekstiruutu 1"/>
          <cdr:cNvSpPr txBox="1"/>
        </cdr:nvSpPr>
        <cdr:spPr>
          <a:xfrm xmlns:a="http://schemas.openxmlformats.org/drawingml/2006/main">
            <a:off x="6700200" y="2143919"/>
            <a:ext cx="881700" cy="29880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4B538C6-F072-47A6-BB8D-A00940BB6830}" type="TxLink">
              <a:rPr lang="en-US" sz="1400" b="0" i="0" u="none" strike="noStrike">
                <a:solidFill>
                  <a:srgbClr val="000000"/>
                </a:solidFill>
                <a:latin typeface="Arial"/>
                <a:cs typeface="Arial"/>
              </a:rPr>
              <a:pPr/>
              <a:t>E00-E90</a:t>
            </a:fld>
            <a:endParaRPr lang="fi-FI" sz="1400">
              <a:latin typeface="Arial" panose="020B0604020202020204" pitchFamily="34" charset="0"/>
              <a:cs typeface="Arial" panose="020B0604020202020204" pitchFamily="34" charset="0"/>
            </a:endParaRPr>
          </a:p>
        </cdr:txBody>
      </cdr:sp>
      <cdr:sp macro="" textlink="'Data 8'!$C$4">
        <cdr:nvSpPr>
          <cdr:cNvPr id="24" name="Tekstiruutu 1"/>
          <cdr:cNvSpPr txBox="1"/>
        </cdr:nvSpPr>
        <cdr:spPr>
          <a:xfrm xmlns:a="http://schemas.openxmlformats.org/drawingml/2006/main">
            <a:off x="7524749" y="2143919"/>
            <a:ext cx="2324101" cy="505267"/>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817DDB1-A833-41F7-9D3B-DD99C06931FD}" type="TxLink">
              <a:rPr lang="en-US" sz="1400" b="0" i="0" u="none" strike="noStrike">
                <a:solidFill>
                  <a:srgbClr val="000000"/>
                </a:solidFill>
                <a:latin typeface="Arial"/>
                <a:cs typeface="Arial"/>
              </a:rPr>
              <a:pPr/>
              <a:t>Endocrine, nutritional and metabolic diseases</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0.40664</cdr:y>
    </cdr:from>
    <cdr:to>
      <cdr:x>1</cdr:x>
      <cdr:y>0.48188</cdr:y>
    </cdr:to>
    <cdr:grpSp>
      <cdr:nvGrpSpPr>
        <cdr:cNvPr id="13" name="Ryhmä 12"/>
        <cdr:cNvGrpSpPr/>
      </cdr:nvGrpSpPr>
      <cdr:grpSpPr>
        <a:xfrm xmlns:a="http://schemas.openxmlformats.org/drawingml/2006/main">
          <a:off x="6706653" y="2738385"/>
          <a:ext cx="3151722" cy="506679"/>
          <a:chOff x="6700200" y="2708275"/>
          <a:chExt cx="3148650" cy="505267"/>
        </a:xfrm>
      </cdr:grpSpPr>
      <cdr:sp macro="" textlink="'Data 8'!$A$5">
        <cdr:nvSpPr>
          <cdr:cNvPr id="26" name="Tekstiruutu 1"/>
          <cdr:cNvSpPr txBox="1"/>
        </cdr:nvSpPr>
        <cdr:spPr>
          <a:xfrm xmlns:a="http://schemas.openxmlformats.org/drawingml/2006/main">
            <a:off x="6700200" y="2708275"/>
            <a:ext cx="881700" cy="29880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A253A90-4D52-46CA-AD0B-C41DDCE9FB9E}" type="TxLink">
              <a:rPr lang="en-US" sz="1400" b="0" i="0" u="none" strike="noStrike">
                <a:solidFill>
                  <a:srgbClr val="000000"/>
                </a:solidFill>
                <a:latin typeface="Arial"/>
                <a:cs typeface="Arial"/>
              </a:rPr>
              <a:pPr/>
              <a:t>F00-F99</a:t>
            </a:fld>
            <a:endParaRPr lang="fi-FI" sz="1400">
              <a:latin typeface="Arial" panose="020B0604020202020204" pitchFamily="34" charset="0"/>
              <a:cs typeface="Arial" panose="020B0604020202020204" pitchFamily="34" charset="0"/>
            </a:endParaRPr>
          </a:p>
        </cdr:txBody>
      </cdr:sp>
      <cdr:sp macro="" textlink="'Data 8'!$C$5">
        <cdr:nvSpPr>
          <cdr:cNvPr id="27" name="Tekstiruutu 1"/>
          <cdr:cNvSpPr txBox="1"/>
        </cdr:nvSpPr>
        <cdr:spPr>
          <a:xfrm xmlns:a="http://schemas.openxmlformats.org/drawingml/2006/main">
            <a:off x="7524749" y="2708275"/>
            <a:ext cx="2324101" cy="505267"/>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92D36F9-BD11-40D2-8E81-0433A638EB39}" type="TxLink">
              <a:rPr lang="en-US" sz="1400" b="0" i="0" u="none" strike="noStrike">
                <a:solidFill>
                  <a:srgbClr val="000000"/>
                </a:solidFill>
                <a:latin typeface="Arial"/>
                <a:cs typeface="Arial"/>
              </a:rPr>
              <a:pPr/>
              <a:t>Mental and behavioural disorders</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0.49402</cdr:y>
    </cdr:from>
    <cdr:to>
      <cdr:x>1</cdr:x>
      <cdr:y>0.56905</cdr:y>
    </cdr:to>
    <cdr:grpSp>
      <cdr:nvGrpSpPr>
        <cdr:cNvPr id="11" name="Ryhmä 10"/>
        <cdr:cNvGrpSpPr/>
      </cdr:nvGrpSpPr>
      <cdr:grpSpPr>
        <a:xfrm xmlns:a="http://schemas.openxmlformats.org/drawingml/2006/main">
          <a:off x="6706653" y="3326817"/>
          <a:ext cx="3151722" cy="505265"/>
          <a:chOff x="6700200" y="3308350"/>
          <a:chExt cx="3148650" cy="503913"/>
        </a:xfrm>
      </cdr:grpSpPr>
      <cdr:sp macro="" textlink="'Data 8'!$A$6">
        <cdr:nvSpPr>
          <cdr:cNvPr id="29" name="Tekstiruutu 1"/>
          <cdr:cNvSpPr txBox="1"/>
        </cdr:nvSpPr>
        <cdr:spPr>
          <a:xfrm xmlns:a="http://schemas.openxmlformats.org/drawingml/2006/main">
            <a:off x="6700200" y="3308350"/>
            <a:ext cx="881700" cy="29880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BC2B491-8301-46ED-B344-01A87771A912}" type="TxLink">
              <a:rPr lang="en-US" sz="1400" b="0" i="0" u="none" strike="noStrike">
                <a:solidFill>
                  <a:srgbClr val="000000"/>
                </a:solidFill>
                <a:latin typeface="Arial"/>
                <a:cs typeface="Arial"/>
              </a:rPr>
              <a:pPr/>
              <a:t>J00-J99</a:t>
            </a:fld>
            <a:endParaRPr lang="fi-FI" sz="1400">
              <a:latin typeface="Arial" panose="020B0604020202020204" pitchFamily="34" charset="0"/>
              <a:cs typeface="Arial" panose="020B0604020202020204" pitchFamily="34" charset="0"/>
            </a:endParaRPr>
          </a:p>
        </cdr:txBody>
      </cdr:sp>
      <cdr:sp macro="" textlink="'Data 8'!$C$6">
        <cdr:nvSpPr>
          <cdr:cNvPr id="30" name="Tekstiruutu 1"/>
          <cdr:cNvSpPr txBox="1"/>
        </cdr:nvSpPr>
        <cdr:spPr>
          <a:xfrm xmlns:a="http://schemas.openxmlformats.org/drawingml/2006/main">
            <a:off x="7524749" y="3308350"/>
            <a:ext cx="2324101" cy="503913"/>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DE6B056-4A33-460F-ADFB-D511820BD6F5}" type="TxLink">
              <a:rPr lang="en-US" sz="1400" b="0" i="0" u="none" strike="noStrike">
                <a:solidFill>
                  <a:srgbClr val="000000"/>
                </a:solidFill>
                <a:latin typeface="Arial"/>
                <a:cs typeface="Arial"/>
              </a:rPr>
              <a:pPr/>
              <a:t>Diseases of the respiratory system</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0.58119</cdr:y>
    </cdr:from>
    <cdr:to>
      <cdr:x>1</cdr:x>
      <cdr:y>0.65643</cdr:y>
    </cdr:to>
    <cdr:grpSp>
      <cdr:nvGrpSpPr>
        <cdr:cNvPr id="9" name="Ryhmä 8"/>
        <cdr:cNvGrpSpPr/>
      </cdr:nvGrpSpPr>
      <cdr:grpSpPr>
        <a:xfrm xmlns:a="http://schemas.openxmlformats.org/drawingml/2006/main">
          <a:off x="6706653" y="3913835"/>
          <a:ext cx="3151722" cy="506679"/>
          <a:chOff x="6700200" y="3927475"/>
          <a:chExt cx="3148650" cy="505267"/>
        </a:xfrm>
      </cdr:grpSpPr>
      <cdr:sp macro="" textlink="'Data 8'!$A$7">
        <cdr:nvSpPr>
          <cdr:cNvPr id="32" name="Tekstiruutu 1"/>
          <cdr:cNvSpPr txBox="1"/>
        </cdr:nvSpPr>
        <cdr:spPr>
          <a:xfrm xmlns:a="http://schemas.openxmlformats.org/drawingml/2006/main">
            <a:off x="6700200" y="3927475"/>
            <a:ext cx="881700" cy="29880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C32F7C3-E62C-4885-9915-46EDD60E4C79}" type="TxLink">
              <a:rPr lang="en-US" sz="1400" b="0" i="0" u="none" strike="noStrike">
                <a:solidFill>
                  <a:srgbClr val="000000"/>
                </a:solidFill>
                <a:latin typeface="Arial"/>
                <a:cs typeface="Arial"/>
              </a:rPr>
              <a:pPr/>
              <a:t>K00-K93</a:t>
            </a:fld>
            <a:endParaRPr lang="fi-FI" sz="1400">
              <a:latin typeface="Arial" panose="020B0604020202020204" pitchFamily="34" charset="0"/>
              <a:cs typeface="Arial" panose="020B0604020202020204" pitchFamily="34" charset="0"/>
            </a:endParaRPr>
          </a:p>
        </cdr:txBody>
      </cdr:sp>
      <cdr:sp macro="" textlink="'Data 8'!$C$7">
        <cdr:nvSpPr>
          <cdr:cNvPr id="33" name="Tekstiruutu 1"/>
          <cdr:cNvSpPr txBox="1"/>
        </cdr:nvSpPr>
        <cdr:spPr>
          <a:xfrm xmlns:a="http://schemas.openxmlformats.org/drawingml/2006/main">
            <a:off x="7524749" y="3927475"/>
            <a:ext cx="2324101" cy="505267"/>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AFC2D2C-7314-478A-A46B-17778C7DC877}" type="TxLink">
              <a:rPr lang="en-US" sz="1400" b="0" i="0" u="none" strike="noStrike">
                <a:solidFill>
                  <a:srgbClr val="000000"/>
                </a:solidFill>
                <a:latin typeface="Arial"/>
                <a:cs typeface="Arial"/>
              </a:rPr>
              <a:pPr/>
              <a:t>Diseases of the digestive system</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0.66856</cdr:y>
    </cdr:from>
    <cdr:to>
      <cdr:x>1</cdr:x>
      <cdr:y>0.80491</cdr:y>
    </cdr:to>
    <cdr:grpSp>
      <cdr:nvGrpSpPr>
        <cdr:cNvPr id="8" name="Ryhmä 7"/>
        <cdr:cNvGrpSpPr/>
      </cdr:nvGrpSpPr>
      <cdr:grpSpPr>
        <a:xfrm xmlns:a="http://schemas.openxmlformats.org/drawingml/2006/main">
          <a:off x="6706653" y="4502200"/>
          <a:ext cx="3151722" cy="918205"/>
          <a:chOff x="6700200" y="4489450"/>
          <a:chExt cx="3148650" cy="915599"/>
        </a:xfrm>
      </cdr:grpSpPr>
      <cdr:sp macro="" textlink="'Data 8'!$A$8">
        <cdr:nvSpPr>
          <cdr:cNvPr id="35" name="Tekstiruutu 1"/>
          <cdr:cNvSpPr txBox="1"/>
        </cdr:nvSpPr>
        <cdr:spPr>
          <a:xfrm xmlns:a="http://schemas.openxmlformats.org/drawingml/2006/main">
            <a:off x="6700200" y="4489450"/>
            <a:ext cx="919800" cy="29880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3A5A6C-D797-4903-894B-DE3922E3E784}" type="TxLink">
              <a:rPr lang="en-US" sz="1400" b="0" i="0" u="none" strike="noStrike">
                <a:solidFill>
                  <a:srgbClr val="000000"/>
                </a:solidFill>
                <a:latin typeface="Arial"/>
                <a:cs typeface="Arial"/>
              </a:rPr>
              <a:pPr/>
              <a:t>Q00-Q99</a:t>
            </a:fld>
            <a:endParaRPr lang="fi-FI" sz="1400">
              <a:latin typeface="Arial" panose="020B0604020202020204" pitchFamily="34" charset="0"/>
              <a:cs typeface="Arial" panose="020B0604020202020204" pitchFamily="34" charset="0"/>
            </a:endParaRPr>
          </a:p>
        </cdr:txBody>
      </cdr:sp>
      <cdr:sp macro="" textlink="'Data 8'!$C$8">
        <cdr:nvSpPr>
          <cdr:cNvPr id="36" name="Tekstiruutu 1"/>
          <cdr:cNvSpPr txBox="1"/>
        </cdr:nvSpPr>
        <cdr:spPr>
          <a:xfrm xmlns:a="http://schemas.openxmlformats.org/drawingml/2006/main">
            <a:off x="7524749" y="4489450"/>
            <a:ext cx="2324101" cy="915599"/>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D435DCF-FD71-4BCC-9CB6-BCA7091904BA}" type="TxLink">
              <a:rPr lang="en-US" sz="1400" b="0" i="0" u="none" strike="noStrike">
                <a:solidFill>
                  <a:srgbClr val="000000"/>
                </a:solidFill>
                <a:latin typeface="Arial"/>
                <a:cs typeface="Arial"/>
              </a:rPr>
              <a:pPr/>
              <a:t>Congenital malformations, deformations and chromosomal abnormalities</a:t>
            </a:fld>
            <a:endParaRPr lang="fi-FI" sz="1400">
              <a:latin typeface="Arial" panose="020B0604020202020204" pitchFamily="34" charset="0"/>
              <a:cs typeface="Arial" panose="020B0604020202020204" pitchFamily="34" charset="0"/>
            </a:endParaRPr>
          </a:p>
        </cdr:txBody>
      </cdr:sp>
    </cdr:grpSp>
  </cdr:relSizeAnchor>
</c:userShapes>
</file>

<file path=xl/drawings/drawing17.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0.7555</cdr:x>
      <cdr:y>0.9545</cdr:y>
    </cdr:from>
    <cdr:to>
      <cdr:x>0.75738</cdr:x>
      <cdr:y>0.9821</cdr:y>
    </cdr:to>
    <cdr:sp macro="" textlink="'Data 2'!$A$20">
      <cdr:nvSpPr>
        <cdr:cNvPr id="302083" name="Text Box 3"/>
        <cdr:cNvSpPr txBox="1">
          <a:spLocks xmlns:a="http://schemas.openxmlformats.org/drawingml/2006/main" noChangeArrowheads="1" noTextEdit="1"/>
        </cdr:cNvSpPr>
      </cdr:nvSpPr>
      <cdr:spPr bwMode="auto">
        <a:xfrm xmlns:a="http://schemas.openxmlformats.org/drawingml/2006/main">
          <a:off x="7440806" y="6409587"/>
          <a:ext cx="18531" cy="185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endParaRPr lang="fi-FI"/>
        </a:p>
      </cdr:txBody>
    </cdr:sp>
  </cdr:relSizeAnchor>
  <cdr:relSizeAnchor xmlns:cdr="http://schemas.openxmlformats.org/drawingml/2006/chartDrawing">
    <cdr:from>
      <cdr:x>0.02611</cdr:x>
      <cdr:y>0.93759</cdr:y>
    </cdr:from>
    <cdr:to>
      <cdr:x>0.1354</cdr:x>
      <cdr:y>0.98582</cdr:y>
    </cdr:to>
    <cdr:sp macro="" textlink="">
      <cdr:nvSpPr>
        <cdr:cNvPr id="2" name="Tekstiruutu 1"/>
        <cdr:cNvSpPr txBox="1"/>
      </cdr:nvSpPr>
      <cdr:spPr>
        <a:xfrm xmlns:a="http://schemas.openxmlformats.org/drawingml/2006/main">
          <a:off x="257175" y="6296025"/>
          <a:ext cx="10763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0.02064</cdr:x>
      <cdr:y>0.02884</cdr:y>
    </cdr:from>
    <cdr:to>
      <cdr:x>0.96425</cdr:x>
      <cdr:y>0.15811</cdr:y>
    </cdr:to>
    <cdr:grpSp>
      <cdr:nvGrpSpPr>
        <cdr:cNvPr id="22" name="Ryhmä 21"/>
        <cdr:cNvGrpSpPr/>
      </cdr:nvGrpSpPr>
      <cdr:grpSpPr>
        <a:xfrm xmlns:a="http://schemas.openxmlformats.org/drawingml/2006/main">
          <a:off x="203477" y="194214"/>
          <a:ext cx="9302461" cy="870526"/>
          <a:chOff x="-409468" y="0"/>
          <a:chExt cx="9290962" cy="868065"/>
        </a:xfrm>
      </cdr:grpSpPr>
      <cdr:sp macro="" textlink="'Data 9'!$A$1">
        <cdr:nvSpPr>
          <cdr:cNvPr id="24" name="Text Box 21"/>
          <cdr:cNvSpPr txBox="1">
            <a:spLocks xmlns:a="http://schemas.openxmlformats.org/drawingml/2006/main" noChangeArrowheads="1"/>
          </cdr:cNvSpPr>
        </cdr:nvSpPr>
        <cdr:spPr bwMode="auto">
          <a:xfrm xmlns:a="http://schemas.openxmlformats.org/drawingml/2006/main">
            <a:off x="-409468" y="0"/>
            <a:ext cx="655918" cy="4324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1CA90C4-427A-49C6-BEF5-9E8ACC3055A3}" type="TxLink">
              <a:rPr lang="en-US" sz="2400" b="0" i="0" u="none" strike="noStrike" baseline="0">
                <a:solidFill>
                  <a:srgbClr val="000000"/>
                </a:solidFill>
                <a:latin typeface="Arial"/>
                <a:cs typeface="Arial"/>
              </a:rPr>
              <a:pPr algn="l" rtl="0">
                <a:defRPr sz="1000"/>
              </a:pPr>
              <a:t>11.9</a:t>
            </a:fld>
            <a:endParaRPr lang="fi-FI" sz="2400" b="1" i="0" u="none" strike="noStrike" baseline="0">
              <a:solidFill>
                <a:sysClr val="windowText" lastClr="000000"/>
              </a:solidFill>
              <a:latin typeface="Arial"/>
              <a:cs typeface="Arial"/>
            </a:endParaRPr>
          </a:p>
        </cdr:txBody>
      </cdr:sp>
      <cdr:sp macro="" textlink="'Data 9'!$B$1">
        <cdr:nvSpPr>
          <cdr:cNvPr id="25" name="Text Box 21"/>
          <cdr:cNvSpPr txBox="1">
            <a:spLocks xmlns:a="http://schemas.openxmlformats.org/drawingml/2006/main" noChangeArrowheads="1"/>
          </cdr:cNvSpPr>
        </cdr:nvSpPr>
        <cdr:spPr bwMode="auto">
          <a:xfrm xmlns:a="http://schemas.openxmlformats.org/drawingml/2006/main">
            <a:off x="291906" y="0"/>
            <a:ext cx="8589588" cy="8680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5CD94C4-EEFD-4B4E-BCB1-B4B6B1BBBAFF}" type="TxLink">
              <a:rPr lang="en-US" sz="2400" b="0" i="0" u="none" strike="noStrike" baseline="0">
                <a:solidFill>
                  <a:srgbClr val="000000"/>
                </a:solidFill>
                <a:latin typeface="Arial"/>
                <a:cs typeface="Arial"/>
              </a:rPr>
              <a:pPr algn="l" rtl="0">
                <a:defRPr sz="1000"/>
              </a:pPr>
              <a:t>Recipients of disability allowance for persons aged 16 and over by level of benefit, 2022</a:t>
            </a:fld>
            <a:endParaRPr lang="fi-FI" sz="2400" b="1"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0.68376</cdr:x>
      <cdr:y>0.48227</cdr:y>
    </cdr:from>
    <cdr:to>
      <cdr:x>0.92754</cdr:x>
      <cdr:y>0.5594</cdr:y>
    </cdr:to>
    <cdr:sp macro="" textlink="'Data 9'!$F$4">
      <cdr:nvSpPr>
        <cdr:cNvPr id="3" name="Tekstiruutu 2"/>
        <cdr:cNvSpPr txBox="1"/>
      </cdr:nvSpPr>
      <cdr:spPr>
        <a:xfrm xmlns:a="http://schemas.openxmlformats.org/drawingml/2006/main">
          <a:off x="6740782" y="3247691"/>
          <a:ext cx="2403218" cy="519406"/>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2328E5C0-A5E1-4B4F-A072-D0D7872787FC}" type="TxLink">
            <a:rPr lang="en-US" sz="1400" b="0" i="0" u="none" strike="noStrike">
              <a:solidFill>
                <a:srgbClr val="000000"/>
              </a:solidFill>
              <a:latin typeface="Arial"/>
              <a:cs typeface="Arial"/>
            </a:rPr>
            <a:pPr/>
            <a:t>Basic rate 8 600 recipient,
93,39 EUR/month</a:t>
          </a:fld>
          <a:endParaRPr lang="fi-FI" sz="1400"/>
        </a:p>
      </cdr:txBody>
    </cdr:sp>
  </cdr:relSizeAnchor>
  <cdr:relSizeAnchor xmlns:cdr="http://schemas.openxmlformats.org/drawingml/2006/chartDrawing">
    <cdr:from>
      <cdr:x>0.08889</cdr:x>
      <cdr:y>0.32662</cdr:y>
    </cdr:from>
    <cdr:to>
      <cdr:x>0.33887</cdr:x>
      <cdr:y>0.40375</cdr:y>
    </cdr:to>
    <cdr:sp macro="" textlink="'Data 9'!$F$6">
      <cdr:nvSpPr>
        <cdr:cNvPr id="15" name="Tekstiruutu 1"/>
        <cdr:cNvSpPr txBox="1"/>
      </cdr:nvSpPr>
      <cdr:spPr>
        <a:xfrm xmlns:a="http://schemas.openxmlformats.org/drawingml/2006/main">
          <a:off x="876300" y="2199491"/>
          <a:ext cx="2464392" cy="51940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10EC68-12EA-4133-85DC-977CA807CC63}" type="TxLink">
            <a:rPr lang="en-US" sz="1400" b="0" i="0" u="none" strike="noStrike">
              <a:solidFill>
                <a:srgbClr val="000000"/>
              </a:solidFill>
              <a:latin typeface="Arial"/>
              <a:cs typeface="Arial"/>
            </a:rPr>
            <a:pPr/>
            <a:t>Highest rate 2 065 recipient,
431,60 EUR/month</a:t>
          </a:fld>
          <a:endParaRPr lang="fi-FI" sz="1400"/>
        </a:p>
      </cdr:txBody>
    </cdr:sp>
  </cdr:relSizeAnchor>
  <cdr:relSizeAnchor xmlns:cdr="http://schemas.openxmlformats.org/drawingml/2006/chartDrawing">
    <cdr:from>
      <cdr:x>0.09958</cdr:x>
      <cdr:y>0.64822</cdr:y>
    </cdr:from>
    <cdr:to>
      <cdr:x>0.33846</cdr:x>
      <cdr:y>0.72535</cdr:y>
    </cdr:to>
    <cdr:sp macro="" textlink="'Data 9'!$F$5">
      <cdr:nvSpPr>
        <cdr:cNvPr id="16" name="Tekstiruutu 1"/>
        <cdr:cNvSpPr txBox="1"/>
      </cdr:nvSpPr>
      <cdr:spPr>
        <a:xfrm xmlns:a="http://schemas.openxmlformats.org/drawingml/2006/main">
          <a:off x="981662" y="4365243"/>
          <a:ext cx="2354968" cy="51940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E693D98-3B84-456F-B0E5-04BCE1D505DF}" type="TxLink">
            <a:rPr lang="en-US" sz="1400" b="0" i="0" u="none" strike="noStrike">
              <a:solidFill>
                <a:srgbClr val="000000"/>
              </a:solidFill>
              <a:latin typeface="Arial"/>
              <a:cs typeface="Arial"/>
            </a:rPr>
            <a:pPr/>
            <a:t>Middle rate 4 659 recipient,
222,58 EUR/month</a:t>
          </a:fld>
          <a:endParaRPr lang="fi-FI" sz="1400"/>
        </a:p>
      </cdr:txBody>
    </cdr:sp>
  </cdr:relSizeAnchor>
  <cdr:relSizeAnchor xmlns:cdr="http://schemas.openxmlformats.org/drawingml/2006/chartDrawing">
    <cdr:from>
      <cdr:x>0.23672</cdr:x>
      <cdr:y>0.15517</cdr:y>
    </cdr:from>
    <cdr:to>
      <cdr:x>0.55073</cdr:x>
      <cdr:y>0.23209</cdr:y>
    </cdr:to>
    <cdr:sp macro="" textlink="'Data 9'!$F$7">
      <cdr:nvSpPr>
        <cdr:cNvPr id="13" name="Tekstiruutu 1"/>
        <cdr:cNvSpPr txBox="1"/>
      </cdr:nvSpPr>
      <cdr:spPr>
        <a:xfrm xmlns:a="http://schemas.openxmlformats.org/drawingml/2006/main">
          <a:off x="2333647" y="1044959"/>
          <a:ext cx="3095628" cy="51799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C9D030C-A268-4154-89C1-23D5566DDF99}" type="TxLink">
            <a:rPr lang="en-US" sz="1400" b="0" i="0" u="none" strike="noStrike">
              <a:solidFill>
                <a:srgbClr val="000000"/>
              </a:solidFill>
              <a:latin typeface="Arial"/>
              <a:cs typeface="Arial"/>
            </a:rPr>
            <a:pPr/>
            <a:t>Grandfathered benefit 242 recipient,
0,00 EUR/month</a:t>
          </a:fld>
          <a:endParaRPr lang="fi-FI" sz="1400"/>
        </a:p>
      </cdr:txBody>
    </cdr:sp>
  </cdr:relSizeAnchor>
  <cdr:relSizeAnchor xmlns:cdr="http://schemas.openxmlformats.org/drawingml/2006/chartDrawing">
    <cdr:from>
      <cdr:x>0.75327</cdr:x>
      <cdr:y>0.91926</cdr:y>
    </cdr:from>
    <cdr:to>
      <cdr:x>1</cdr:x>
      <cdr:y>1</cdr:y>
    </cdr:to>
    <cdr:grpSp>
      <cdr:nvGrpSpPr>
        <cdr:cNvPr id="14" name="Ryhmä 13"/>
        <cdr:cNvGrpSpPr/>
      </cdr:nvGrpSpPr>
      <cdr:grpSpPr>
        <a:xfrm xmlns:a="http://schemas.openxmlformats.org/drawingml/2006/main">
          <a:off x="7426018" y="6190458"/>
          <a:ext cx="2432357" cy="543717"/>
          <a:chOff x="0" y="0"/>
          <a:chExt cx="2430000" cy="542179"/>
        </a:xfrm>
      </cdr:grpSpPr>
      <cdr:pic>
        <cdr:nvPicPr>
          <cdr:cNvPr id="17" name="Kuva 16"/>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9'!$A$11">
        <cdr:nvSpPr>
          <cdr:cNvPr id="18"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9B84491-3010-424A-902B-BAB1B13878BA}"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19.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0.76675</cdr:x>
      <cdr:y>0.9635</cdr:y>
    </cdr:from>
    <cdr:to>
      <cdr:x>0.77297</cdr:x>
      <cdr:y>0.99334</cdr:y>
    </cdr:to>
    <cdr:sp macro="" textlink="'Data 1'!#REF!">
      <cdr:nvSpPr>
        <cdr:cNvPr id="3074" name="Text Box 2"/>
        <cdr:cNvSpPr txBox="1">
          <a:spLocks xmlns:a="http://schemas.openxmlformats.org/drawingml/2006/main" noChangeArrowheads="1" noTextEdit="1"/>
        </cdr:cNvSpPr>
      </cdr:nvSpPr>
      <cdr:spPr bwMode="auto">
        <a:xfrm xmlns:a="http://schemas.openxmlformats.org/drawingml/2006/main">
          <a:off x="7551606" y="6460846"/>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8936A4F6-E0A1-42B7-A08D-A3C80B0A5A50}"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0.81724</cdr:x>
      <cdr:y>0.81161</cdr:y>
    </cdr:from>
    <cdr:to>
      <cdr:x>1</cdr:x>
      <cdr:y>0.88718</cdr:y>
    </cdr:to>
    <cdr:sp macro="" textlink="'Data 1'!$C$4">
      <cdr:nvSpPr>
        <cdr:cNvPr id="3075" name="Text Box 3"/>
        <cdr:cNvSpPr txBox="1">
          <a:spLocks xmlns:a="http://schemas.openxmlformats.org/drawingml/2006/main" noChangeArrowheads="1"/>
        </cdr:cNvSpPr>
      </cdr:nvSpPr>
      <cdr:spPr bwMode="auto">
        <a:xfrm xmlns:a="http://schemas.openxmlformats.org/drawingml/2006/main">
          <a:off x="8056658" y="5465509"/>
          <a:ext cx="1801717" cy="5089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8A5C8A7A-E871-4CC3-B8A8-EE87E336E281}" type="TxLink">
            <a:rPr lang="en-US" sz="1400" b="0" i="0" u="none" strike="noStrike" baseline="0">
              <a:solidFill>
                <a:srgbClr val="000000"/>
              </a:solidFill>
              <a:latin typeface="Arial"/>
              <a:cs typeface="Arial"/>
            </a:rPr>
            <a:pPr algn="l" rtl="0">
              <a:defRPr sz="1000"/>
            </a:pPr>
            <a:t>Disability allowance for 16s and over</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0.31431</cdr:x>
      <cdr:y>0.75949</cdr:y>
    </cdr:from>
    <cdr:to>
      <cdr:x>0.43865</cdr:x>
      <cdr:y>0.80431</cdr:y>
    </cdr:to>
    <cdr:sp macro="" textlink="'Data 1'!$E$38">
      <cdr:nvSpPr>
        <cdr:cNvPr id="3076" name="Text Box 4"/>
        <cdr:cNvSpPr txBox="1">
          <a:spLocks xmlns:a="http://schemas.openxmlformats.org/drawingml/2006/main" noChangeArrowheads="1"/>
        </cdr:cNvSpPr>
      </cdr:nvSpPr>
      <cdr:spPr bwMode="auto">
        <a:xfrm xmlns:a="http://schemas.openxmlformats.org/drawingml/2006/main">
          <a:off x="3095624" y="5100070"/>
          <a:ext cx="1224573" cy="3009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5888C7FC-78D0-4E63-94DF-0C81EEBF7F2F}" type="TxLink">
            <a:rPr lang="en-US" sz="1400" b="0" i="0" u="none" strike="noStrike" baseline="0">
              <a:solidFill>
                <a:srgbClr val="000000"/>
              </a:solidFill>
              <a:latin typeface="Arial"/>
              <a:cs typeface="Arial"/>
            </a:rPr>
            <a:pPr algn="l" rtl="0">
              <a:defRPr sz="1000"/>
            </a:pPr>
            <a:t>Dietay grant</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0.81724</cdr:x>
      <cdr:y>0.72503</cdr:y>
    </cdr:from>
    <cdr:to>
      <cdr:x>1</cdr:x>
      <cdr:y>0.8006</cdr:y>
    </cdr:to>
    <cdr:sp macro="" textlink="'Data 1'!$B$4">
      <cdr:nvSpPr>
        <cdr:cNvPr id="3077" name="Text Box 5"/>
        <cdr:cNvSpPr txBox="1">
          <a:spLocks xmlns:a="http://schemas.openxmlformats.org/drawingml/2006/main" noChangeArrowheads="1"/>
        </cdr:cNvSpPr>
      </cdr:nvSpPr>
      <cdr:spPr bwMode="auto">
        <a:xfrm xmlns:a="http://schemas.openxmlformats.org/drawingml/2006/main">
          <a:off x="8056658" y="4882501"/>
          <a:ext cx="1801717" cy="5089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A2274B5E-B67B-402C-85F3-9D5C6DAEC54A}" type="TxLink">
            <a:rPr lang="en-US" sz="1400" b="0" i="0" u="none" strike="noStrike" baseline="0">
              <a:solidFill>
                <a:srgbClr val="000000"/>
              </a:solidFill>
              <a:latin typeface="Arial"/>
              <a:cs typeface="Arial"/>
            </a:rPr>
            <a:pPr algn="l" rtl="0">
              <a:defRPr sz="1000"/>
            </a:pPr>
            <a:t>Disability allowance for under-16s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0.81647</cdr:x>
      <cdr:y>0.26895</cdr:y>
    </cdr:from>
    <cdr:to>
      <cdr:x>0.99923</cdr:x>
      <cdr:y>0.34452</cdr:y>
    </cdr:to>
    <cdr:sp macro="" textlink="'Data 1'!$D$4">
      <cdr:nvSpPr>
        <cdr:cNvPr id="3080" name="Text Box 8"/>
        <cdr:cNvSpPr txBox="1">
          <a:spLocks xmlns:a="http://schemas.openxmlformats.org/drawingml/2006/main" noChangeArrowheads="1"/>
        </cdr:cNvSpPr>
      </cdr:nvSpPr>
      <cdr:spPr bwMode="auto">
        <a:xfrm xmlns:a="http://schemas.openxmlformats.org/drawingml/2006/main">
          <a:off x="8044368" y="1809586"/>
          <a:ext cx="1800672" cy="5084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C2D07199-FA72-4CEB-A831-06B543E1D64F}" type="TxLink">
            <a:rPr lang="en-US" sz="1400" b="0" i="0" u="none" strike="noStrike" baseline="0">
              <a:solidFill>
                <a:sysClr val="windowText" lastClr="000000"/>
              </a:solidFill>
              <a:latin typeface="Arial"/>
              <a:cs typeface="Arial"/>
            </a:rPr>
            <a:pPr algn="l" rtl="0">
              <a:defRPr sz="1000"/>
            </a:pPr>
            <a:t>Pensioners´care allowance</a:t>
          </a:fld>
          <a:endParaRPr lang="fi-FI" sz="1400" b="0" i="0" u="none" strike="noStrike" baseline="0">
            <a:solidFill>
              <a:sysClr val="windowText" lastClr="000000"/>
            </a:solidFill>
            <a:latin typeface="Arial"/>
            <a:cs typeface="Arial"/>
          </a:endParaRPr>
        </a:p>
      </cdr:txBody>
    </cdr:sp>
  </cdr:relSizeAnchor>
  <cdr:relSizeAnchor xmlns:cdr="http://schemas.openxmlformats.org/drawingml/2006/chartDrawing">
    <cdr:from>
      <cdr:x>0.09025</cdr:x>
      <cdr:y>0.04025</cdr:y>
    </cdr:from>
    <cdr:to>
      <cdr:x>0.1115</cdr:x>
      <cdr:y>0.094</cdr:y>
    </cdr:to>
    <cdr:sp macro="" textlink="">
      <cdr:nvSpPr>
        <cdr:cNvPr id="3092" name="Text Box 20"/>
        <cdr:cNvSpPr txBox="1">
          <a:spLocks xmlns:a="http://schemas.openxmlformats.org/drawingml/2006/main" noChangeArrowheads="1"/>
        </cdr:cNvSpPr>
      </cdr:nvSpPr>
      <cdr:spPr bwMode="auto">
        <a:xfrm xmlns:a="http://schemas.openxmlformats.org/drawingml/2006/main">
          <a:off x="890578" y="270667"/>
          <a:ext cx="209693" cy="36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i-FI"/>
        </a:p>
      </cdr:txBody>
    </cdr:sp>
  </cdr:relSizeAnchor>
  <cdr:relSizeAnchor xmlns:cdr="http://schemas.openxmlformats.org/drawingml/2006/chartDrawing">
    <cdr:from>
      <cdr:x>0.07246</cdr:x>
      <cdr:y>0.91926</cdr:y>
    </cdr:from>
    <cdr:to>
      <cdr:x>0.16522</cdr:x>
      <cdr:y>1</cdr:y>
    </cdr:to>
    <cdr:sp macro="" textlink="">
      <cdr:nvSpPr>
        <cdr:cNvPr id="2" name="Tekstiruutu 1"/>
        <cdr:cNvSpPr txBox="1"/>
      </cdr:nvSpPr>
      <cdr:spPr>
        <a:xfrm xmlns:a="http://schemas.openxmlformats.org/drawingml/2006/main">
          <a:off x="714375" y="6181724"/>
          <a:ext cx="914400"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0.11208</cdr:x>
      <cdr:y>0.93343</cdr:y>
    </cdr:from>
    <cdr:to>
      <cdr:x>0.8744</cdr:x>
      <cdr:y>0.96738</cdr:y>
    </cdr:to>
    <cdr:sp macro="" textlink="'Data 1'!$A$39">
      <cdr:nvSpPr>
        <cdr:cNvPr id="3" name="Tekstiruutu 2"/>
        <cdr:cNvSpPr txBox="1"/>
      </cdr:nvSpPr>
      <cdr:spPr>
        <a:xfrm xmlns:a="http://schemas.openxmlformats.org/drawingml/2006/main">
          <a:off x="1103859" y="6268099"/>
          <a:ext cx="7507975" cy="227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AAB16AF-D544-4CAB-B064-8535275B2C7E}" type="TxLink">
            <a:rPr lang="en-US" sz="800" b="0" i="0" u="none" strike="noStrike">
              <a:solidFill>
                <a:srgbClr val="000000"/>
              </a:solidFill>
              <a:latin typeface="Arial"/>
              <a:cs typeface="Arial"/>
            </a:rPr>
            <a:pPr/>
            <a:t>N.B. Dietary grant can be paid at the same time with pensioners´care allowance or disability allowance for 16s and over.</a:t>
          </a:fld>
          <a:endParaRPr lang="fi-FI"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0.75338</cdr:x>
      <cdr:y>0.91749</cdr:y>
    </cdr:from>
    <cdr:to>
      <cdr:x>1</cdr:x>
      <cdr:y>0.99823</cdr:y>
    </cdr:to>
    <cdr:grpSp>
      <cdr:nvGrpSpPr>
        <cdr:cNvPr id="5" name="Ryhmä 4"/>
        <cdr:cNvGrpSpPr/>
      </cdr:nvGrpSpPr>
      <cdr:grpSpPr>
        <a:xfrm xmlns:a="http://schemas.openxmlformats.org/drawingml/2006/main">
          <a:off x="7427103" y="6178538"/>
          <a:ext cx="2431272" cy="543718"/>
          <a:chOff x="7419975" y="6161060"/>
          <a:chExt cx="2428875" cy="542179"/>
        </a:xfrm>
      </cdr:grpSpPr>
      <cdr:pic>
        <cdr:nvPicPr>
          <cdr:cNvPr id="21" name="Kuva 20"/>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249547" y="6161060"/>
            <a:ext cx="599303" cy="360401"/>
          </a:xfrm>
          <a:prstGeom xmlns:a="http://schemas.openxmlformats.org/drawingml/2006/main" prst="rect">
            <a:avLst/>
          </a:prstGeom>
        </cdr:spPr>
      </cdr:pic>
      <cdr:sp macro="" textlink="'Data 1'!$A$42">
        <cdr:nvSpPr>
          <cdr:cNvPr id="14" name="Tekstiruutu 1"/>
          <cdr:cNvSpPr txBox="1"/>
        </cdr:nvSpPr>
        <cdr:spPr>
          <a:xfrm xmlns:a="http://schemas.openxmlformats.org/drawingml/2006/main">
            <a:off x="7419975" y="6436447"/>
            <a:ext cx="234319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4733DA6-E2B0-405E-B797-B035846BABB6}"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0.42029</cdr:x>
      <cdr:y>0.78758</cdr:y>
    </cdr:from>
    <cdr:to>
      <cdr:x>0.44348</cdr:x>
      <cdr:y>0.8133</cdr:y>
    </cdr:to>
    <cdr:sp macro="" textlink="">
      <cdr:nvSpPr>
        <cdr:cNvPr id="17" name="AutoShape 18"/>
        <cdr:cNvSpPr>
          <a:spLocks xmlns:a="http://schemas.openxmlformats.org/drawingml/2006/main" noChangeShapeType="1"/>
        </cdr:cNvSpPr>
      </cdr:nvSpPr>
      <cdr:spPr bwMode="auto">
        <a:xfrm xmlns:a="http://schemas.openxmlformats.org/drawingml/2006/main" flipH="1" flipV="1">
          <a:off x="4143386" y="5303681"/>
          <a:ext cx="228589" cy="173193"/>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0.03232</cdr:x>
      <cdr:y>0.0345</cdr:y>
    </cdr:from>
    <cdr:to>
      <cdr:x>0.99807</cdr:x>
      <cdr:y>0.10198</cdr:y>
    </cdr:to>
    <cdr:grpSp>
      <cdr:nvGrpSpPr>
        <cdr:cNvPr id="4" name="Ryhmä 3"/>
        <cdr:cNvGrpSpPr/>
      </cdr:nvGrpSpPr>
      <cdr:grpSpPr>
        <a:xfrm xmlns:a="http://schemas.openxmlformats.org/drawingml/2006/main">
          <a:off x="318623" y="232329"/>
          <a:ext cx="9520725" cy="454422"/>
          <a:chOff x="318315" y="231672"/>
          <a:chExt cx="9511527" cy="453136"/>
        </a:xfrm>
      </cdr:grpSpPr>
      <cdr:sp macro="" textlink="'Data 1'!$A$1">
        <cdr:nvSpPr>
          <cdr:cNvPr id="23" name="Text Box 21"/>
          <cdr:cNvSpPr txBox="1">
            <a:spLocks xmlns:a="http://schemas.openxmlformats.org/drawingml/2006/main" noChangeArrowheads="1"/>
          </cdr:cNvSpPr>
        </cdr:nvSpPr>
        <cdr:spPr bwMode="auto">
          <a:xfrm xmlns:a="http://schemas.openxmlformats.org/drawingml/2006/main">
            <a:off x="318315" y="231672"/>
            <a:ext cx="756982" cy="4343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875EF8E-BF7F-4186-8AA6-DAC9C5F5553E}" type="TxLink">
              <a:rPr lang="en-US" sz="2400" b="0" i="0" u="none" strike="noStrike" baseline="0">
                <a:solidFill>
                  <a:srgbClr val="000000"/>
                </a:solidFill>
                <a:latin typeface="Arial"/>
                <a:cs typeface="Arial"/>
              </a:rPr>
              <a:pPr algn="l" rtl="0">
                <a:defRPr sz="1000"/>
              </a:pPr>
              <a:t>11.1</a:t>
            </a:fld>
            <a:endParaRPr lang="fi-FI" sz="2400" b="0" i="0" u="none" strike="noStrike" baseline="0">
              <a:solidFill>
                <a:srgbClr val="000000"/>
              </a:solidFill>
              <a:latin typeface="Arial"/>
              <a:cs typeface="Arial"/>
            </a:endParaRPr>
          </a:p>
        </cdr:txBody>
      </cdr:sp>
      <cdr:sp macro="" textlink="'Data 1'!$B$1">
        <cdr:nvSpPr>
          <cdr:cNvPr id="24" name="Text Box 21"/>
          <cdr:cNvSpPr txBox="1">
            <a:spLocks xmlns:a="http://schemas.openxmlformats.org/drawingml/2006/main" noChangeArrowheads="1"/>
          </cdr:cNvSpPr>
        </cdr:nvSpPr>
        <cdr:spPr bwMode="auto">
          <a:xfrm xmlns:a="http://schemas.openxmlformats.org/drawingml/2006/main">
            <a:off x="1018174" y="231672"/>
            <a:ext cx="8811668" cy="4531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213FEFE-8CF6-494A-8A47-5F07F55F25DA}" type="TxLink">
              <a:rPr lang="en-US" sz="2400" b="0" i="0" u="none" strike="noStrike" baseline="0">
                <a:solidFill>
                  <a:sysClr val="windowText" lastClr="000000"/>
                </a:solidFill>
                <a:latin typeface="Arial"/>
                <a:cs typeface="Arial"/>
              </a:rPr>
              <a:pPr algn="l" rtl="0">
                <a:defRPr sz="1000"/>
              </a:pPr>
              <a:t>Recipients of disability benefits, 1990–2022</a:t>
            </a:fld>
            <a:endParaRPr lang="fi-FI" sz="2400" b="0" i="0" u="none" strike="noStrike" baseline="0">
              <a:solidFill>
                <a:sysClr val="windowText" lastClr="000000"/>
              </a:solidFill>
              <a:latin typeface="Arial"/>
              <a:cs typeface="Arial"/>
            </a:endParaRPr>
          </a:p>
        </cdr:txBody>
      </cdr:sp>
    </cdr:grpSp>
  </cdr:relSizeAnchor>
</c:userShapes>
</file>

<file path=xl/drawings/drawing20.xml><?xml version="1.0" encoding="utf-8"?>
<c:userShapes xmlns:c="http://schemas.openxmlformats.org/drawingml/2006/chart">
  <cdr:relSizeAnchor xmlns:cdr="http://schemas.openxmlformats.org/drawingml/2006/chartDrawing">
    <cdr:from>
      <cdr:x>0.84352</cdr:x>
      <cdr:y>0.9671</cdr:y>
    </cdr:from>
    <cdr:to>
      <cdr:x>0.84973</cdr:x>
      <cdr:y>0.99686</cdr:y>
    </cdr:to>
    <cdr:sp macro="" textlink="'Data 6'!$A$42">
      <cdr:nvSpPr>
        <cdr:cNvPr id="1029" name="Text Box 5"/>
        <cdr:cNvSpPr txBox="1">
          <a:spLocks xmlns:a="http://schemas.openxmlformats.org/drawingml/2006/main" noChangeArrowheads="1" noTextEdit="1"/>
        </cdr:cNvSpPr>
      </cdr:nvSpPr>
      <cdr:spPr bwMode="auto">
        <a:xfrm xmlns:a="http://schemas.openxmlformats.org/drawingml/2006/main">
          <a:off x="8315736" y="6503409"/>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0.77171</cdr:x>
      <cdr:y>0.99001</cdr:y>
    </cdr:to>
    <cdr:sp macro="" textlink="'Data 6'!#REF!">
      <cdr:nvSpPr>
        <cdr:cNvPr id="1030" name="Text Box 6"/>
        <cdr:cNvSpPr txBox="1">
          <a:spLocks xmlns:a="http://schemas.openxmlformats.org/drawingml/2006/main" noChangeArrowheads="1" noTextEdit="1"/>
        </cdr:cNvSpPr>
      </cdr:nvSpPr>
      <cdr:spPr bwMode="auto">
        <a:xfrm xmlns:a="http://schemas.openxmlformats.org/drawingml/2006/main">
          <a:off x="7546586" y="6457345"/>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0.81724</cdr:x>
      <cdr:y>0.84526</cdr:y>
    </cdr:from>
    <cdr:to>
      <cdr:x>1</cdr:x>
      <cdr:y>0.88976</cdr:y>
    </cdr:to>
    <cdr:sp macro="" textlink="">
      <cdr:nvSpPr>
        <cdr:cNvPr id="2" name="Tekstiruutu 1"/>
        <cdr:cNvSpPr txBox="1"/>
      </cdr:nvSpPr>
      <cdr:spPr>
        <a:xfrm xmlns:a="http://schemas.openxmlformats.org/drawingml/2006/main">
          <a:off x="8048874" y="5676027"/>
          <a:ext cx="1799976" cy="29880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Neoplasms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0.68609</cdr:y>
    </cdr:from>
    <cdr:to>
      <cdr:x>1</cdr:x>
      <cdr:y>0.79208</cdr:y>
    </cdr:to>
    <cdr:sp macro="" textlink="">
      <cdr:nvSpPr>
        <cdr:cNvPr id="12" name="Tekstiruutu 1"/>
        <cdr:cNvSpPr txBox="1"/>
      </cdr:nvSpPr>
      <cdr:spPr>
        <a:xfrm xmlns:a="http://schemas.openxmlformats.org/drawingml/2006/main">
          <a:off x="8056658" y="4620275"/>
          <a:ext cx="1801717" cy="71375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Mental and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behavioural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disorders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0.59077</cdr:y>
    </cdr:from>
    <cdr:to>
      <cdr:x>1</cdr:x>
      <cdr:y>0.66601</cdr:y>
    </cdr:to>
    <cdr:sp macro="" textlink="">
      <cdr:nvSpPr>
        <cdr:cNvPr id="3" name="Tekstiruutu 2"/>
        <cdr:cNvSpPr txBox="1"/>
      </cdr:nvSpPr>
      <cdr:spPr>
        <a:xfrm xmlns:a="http://schemas.openxmlformats.org/drawingml/2006/main">
          <a:off x="8056658" y="3978357"/>
          <a:ext cx="1801717" cy="50668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Diseases of the</a:t>
          </a:r>
          <a:r>
            <a:rPr lang="fi-FI" sz="1400" baseline="0">
              <a:effectLst/>
              <a:latin typeface="Arial" panose="020B0604020202020204" pitchFamily="34" charset="0"/>
              <a:ea typeface="+mn-ea"/>
              <a:cs typeface="Arial" panose="020B0604020202020204" pitchFamily="34" charset="0"/>
            </a:rPr>
            <a:t>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nervous system</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0.44072</cdr:y>
    </cdr:from>
    <cdr:to>
      <cdr:x>1</cdr:x>
      <cdr:y>0.54671</cdr:y>
    </cdr:to>
    <cdr:sp macro="" textlink="">
      <cdr:nvSpPr>
        <cdr:cNvPr id="4" name="Tekstiruutu 3"/>
        <cdr:cNvSpPr txBox="1"/>
      </cdr:nvSpPr>
      <cdr:spPr>
        <a:xfrm xmlns:a="http://schemas.openxmlformats.org/drawingml/2006/main">
          <a:off x="8056658" y="2967913"/>
          <a:ext cx="1801717" cy="713755"/>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Diseases of the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ear and mastoid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process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0.29062</cdr:y>
    </cdr:from>
    <cdr:to>
      <cdr:x>1</cdr:x>
      <cdr:y>0.42736</cdr:y>
    </cdr:to>
    <cdr:sp macro="" textlink="">
      <cdr:nvSpPr>
        <cdr:cNvPr id="5" name="Tekstiruutu 4"/>
        <cdr:cNvSpPr txBox="1"/>
      </cdr:nvSpPr>
      <cdr:spPr>
        <a:xfrm xmlns:a="http://schemas.openxmlformats.org/drawingml/2006/main">
          <a:off x="8056658" y="1957092"/>
          <a:ext cx="1801717" cy="920831"/>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Diseases of the</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musculoskeletal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system and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connective tissue</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0.23299</cdr:y>
    </cdr:from>
    <cdr:to>
      <cdr:x>1</cdr:x>
      <cdr:y>0.27749</cdr:y>
    </cdr:to>
    <cdr:sp macro="" textlink="">
      <cdr:nvSpPr>
        <cdr:cNvPr id="14" name="Tekstiruutu 1"/>
        <cdr:cNvSpPr txBox="1"/>
      </cdr:nvSpPr>
      <cdr:spPr>
        <a:xfrm xmlns:a="http://schemas.openxmlformats.org/drawingml/2006/main">
          <a:off x="8056658" y="1568995"/>
          <a:ext cx="1801717" cy="29967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Other diseases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0.81215</cdr:x>
      <cdr:y>0.32815</cdr:y>
    </cdr:from>
    <cdr:to>
      <cdr:x>0.82995</cdr:x>
      <cdr:y>0.59745</cdr:y>
    </cdr:to>
    <cdr:grpSp>
      <cdr:nvGrpSpPr>
        <cdr:cNvPr id="7" name="Ryhmä 6"/>
        <cdr:cNvGrpSpPr/>
      </cdr:nvGrpSpPr>
      <cdr:grpSpPr>
        <a:xfrm xmlns:a="http://schemas.openxmlformats.org/drawingml/2006/main">
          <a:off x="8006479" y="2209820"/>
          <a:ext cx="175479" cy="1813513"/>
          <a:chOff x="8006478" y="2438426"/>
          <a:chExt cx="175496" cy="1813550"/>
        </a:xfrm>
      </cdr:grpSpPr>
      <cdr:sp macro="" textlink="">
        <cdr:nvSpPr>
          <cdr:cNvPr id="16" name="AutoShape 18"/>
          <cdr:cNvSpPr>
            <a:spLocks xmlns:a="http://schemas.openxmlformats.org/drawingml/2006/main" noChangeShapeType="1"/>
          </cdr:cNvSpPr>
        </cdr:nvSpPr>
        <cdr:spPr bwMode="auto">
          <a:xfrm xmlns:a="http://schemas.openxmlformats.org/drawingml/2006/main" flipH="1" flipV="1">
            <a:off x="8025529" y="4038502"/>
            <a:ext cx="130427" cy="213474"/>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
        <cdr:nvSpPr>
          <cdr:cNvPr id="17" name="AutoShape 18"/>
          <cdr:cNvSpPr>
            <a:spLocks xmlns:a="http://schemas.openxmlformats.org/drawingml/2006/main" noChangeShapeType="1"/>
          </cdr:cNvSpPr>
        </cdr:nvSpPr>
        <cdr:spPr bwMode="auto">
          <a:xfrm xmlns:a="http://schemas.openxmlformats.org/drawingml/2006/main" flipH="1">
            <a:off x="8006478" y="3448076"/>
            <a:ext cx="175496" cy="141016"/>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
        <cdr:nvSpPr>
          <cdr:cNvPr id="18" name="AutoShape 18"/>
          <cdr:cNvSpPr>
            <a:spLocks xmlns:a="http://schemas.openxmlformats.org/drawingml/2006/main" noChangeShapeType="1"/>
          </cdr:cNvSpPr>
        </cdr:nvSpPr>
        <cdr:spPr bwMode="auto">
          <a:xfrm xmlns:a="http://schemas.openxmlformats.org/drawingml/2006/main" flipH="1">
            <a:off x="8025529" y="2438426"/>
            <a:ext cx="99296" cy="746564"/>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grpSp>
  </cdr:relSizeAnchor>
  <cdr:relSizeAnchor xmlns:cdr="http://schemas.openxmlformats.org/drawingml/2006/chartDrawing">
    <cdr:from>
      <cdr:x>0.0087</cdr:x>
      <cdr:y>0.03167</cdr:y>
    </cdr:from>
    <cdr:to>
      <cdr:x>0.98454</cdr:x>
      <cdr:y>0.16113</cdr:y>
    </cdr:to>
    <cdr:grpSp>
      <cdr:nvGrpSpPr>
        <cdr:cNvPr id="6" name="Ryhmä 5"/>
        <cdr:cNvGrpSpPr/>
      </cdr:nvGrpSpPr>
      <cdr:grpSpPr>
        <a:xfrm xmlns:a="http://schemas.openxmlformats.org/drawingml/2006/main">
          <a:off x="85768" y="213271"/>
          <a:ext cx="9620197" cy="871807"/>
          <a:chOff x="85685" y="212668"/>
          <a:chExt cx="9610871" cy="869340"/>
        </a:xfrm>
      </cdr:grpSpPr>
      <cdr:sp macro="" textlink="'Data 10'!$A$1">
        <cdr:nvSpPr>
          <cdr:cNvPr id="22" name="Text Box 21"/>
          <cdr:cNvSpPr txBox="1">
            <a:spLocks xmlns:a="http://schemas.openxmlformats.org/drawingml/2006/main" noChangeArrowheads="1"/>
          </cdr:cNvSpPr>
        </cdr:nvSpPr>
        <cdr:spPr bwMode="auto">
          <a:xfrm xmlns:a="http://schemas.openxmlformats.org/drawingml/2006/main">
            <a:off x="85685" y="212668"/>
            <a:ext cx="865123" cy="433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D32B4F1-A41F-4019-80AF-C947E9A21490}" type="TxLink">
              <a:rPr lang="en-US" sz="2400" b="0" i="0" u="none" strike="noStrike" baseline="0">
                <a:solidFill>
                  <a:sysClr val="windowText" lastClr="000000"/>
                </a:solidFill>
                <a:latin typeface="Arial"/>
                <a:cs typeface="Arial"/>
              </a:rPr>
              <a:pPr algn="l" rtl="0">
                <a:defRPr sz="1000"/>
              </a:pPr>
              <a:t>11.10</a:t>
            </a:fld>
            <a:endParaRPr lang="fi-FI" sz="2400" b="0" i="0" u="none" strike="noStrike" baseline="0">
              <a:solidFill>
                <a:sysClr val="windowText" lastClr="000000"/>
              </a:solidFill>
              <a:latin typeface="Arial"/>
              <a:cs typeface="Arial"/>
            </a:endParaRPr>
          </a:p>
        </cdr:txBody>
      </cdr:sp>
      <cdr:sp macro="" textlink="'Data 10'!$B$1">
        <cdr:nvSpPr>
          <cdr:cNvPr id="23" name="Text Box 21"/>
          <cdr:cNvSpPr txBox="1">
            <a:spLocks xmlns:a="http://schemas.openxmlformats.org/drawingml/2006/main" noChangeArrowheads="1"/>
          </cdr:cNvSpPr>
        </cdr:nvSpPr>
        <cdr:spPr bwMode="auto">
          <a:xfrm xmlns:a="http://schemas.openxmlformats.org/drawingml/2006/main">
            <a:off x="981070" y="212668"/>
            <a:ext cx="8715486" cy="8693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D3FD31A-5924-4ECC-91AD-01B059151687}" type="TxLink">
              <a:rPr lang="en-US" sz="2400" b="0" i="0" u="none" strike="noStrike" baseline="0">
                <a:solidFill>
                  <a:sysClr val="windowText" lastClr="000000"/>
                </a:solidFill>
                <a:latin typeface="Arial"/>
                <a:cs typeface="Arial"/>
              </a:rPr>
              <a:pPr algn="l" rtl="0">
                <a:defRPr sz="1000"/>
              </a:pPr>
              <a:t>Recipients of disability allowance for persons aged 16 and over by diagnosis, 1990–2022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9" name="Ryhmä 18"/>
        <cdr:cNvGrpSpPr/>
      </cdr:nvGrpSpPr>
      <cdr:grpSpPr>
        <a:xfrm xmlns:a="http://schemas.openxmlformats.org/drawingml/2006/main">
          <a:off x="7426018" y="6190458"/>
          <a:ext cx="2432357" cy="543717"/>
          <a:chOff x="0" y="0"/>
          <a:chExt cx="2430000" cy="542179"/>
        </a:xfrm>
      </cdr:grpSpPr>
      <cdr:pic>
        <cdr:nvPicPr>
          <cdr:cNvPr id="20" name="Kuva 19"/>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0'!$A$41">
        <cdr:nvSpPr>
          <cdr:cNvPr id="21"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F789BBA-3A88-4861-8CD2-C6097663C027}"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21.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0.84352</cdr:x>
      <cdr:y>0.9671</cdr:y>
    </cdr:from>
    <cdr:to>
      <cdr:x>0.84973</cdr:x>
      <cdr:y>0.99686</cdr:y>
    </cdr:to>
    <cdr:sp macro="" textlink="'Data 6'!$A$42">
      <cdr:nvSpPr>
        <cdr:cNvPr id="1029" name="Text Box 5"/>
        <cdr:cNvSpPr txBox="1">
          <a:spLocks xmlns:a="http://schemas.openxmlformats.org/drawingml/2006/main" noChangeArrowheads="1" noTextEdit="1"/>
        </cdr:cNvSpPr>
      </cdr:nvSpPr>
      <cdr:spPr bwMode="auto">
        <a:xfrm xmlns:a="http://schemas.openxmlformats.org/drawingml/2006/main">
          <a:off x="8315736" y="6503409"/>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0.77171</cdr:x>
      <cdr:y>0.99001</cdr:y>
    </cdr:to>
    <cdr:sp macro="" textlink="'Data 6'!#REF!">
      <cdr:nvSpPr>
        <cdr:cNvPr id="1030" name="Text Box 6"/>
        <cdr:cNvSpPr txBox="1">
          <a:spLocks xmlns:a="http://schemas.openxmlformats.org/drawingml/2006/main" noChangeArrowheads="1" noTextEdit="1"/>
        </cdr:cNvSpPr>
      </cdr:nvSpPr>
      <cdr:spPr bwMode="auto">
        <a:xfrm xmlns:a="http://schemas.openxmlformats.org/drawingml/2006/main">
          <a:off x="7546586" y="6457345"/>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0.0087</cdr:x>
      <cdr:y>0.03167</cdr:y>
    </cdr:from>
    <cdr:to>
      <cdr:x>0.99903</cdr:x>
      <cdr:y>0.16113</cdr:y>
    </cdr:to>
    <cdr:grpSp>
      <cdr:nvGrpSpPr>
        <cdr:cNvPr id="6" name="Ryhmä 5"/>
        <cdr:cNvGrpSpPr/>
      </cdr:nvGrpSpPr>
      <cdr:grpSpPr>
        <a:xfrm xmlns:a="http://schemas.openxmlformats.org/drawingml/2006/main">
          <a:off x="85768" y="213271"/>
          <a:ext cx="9763044" cy="871807"/>
          <a:chOff x="85685" y="212668"/>
          <a:chExt cx="9753592" cy="869340"/>
        </a:xfrm>
      </cdr:grpSpPr>
      <cdr:sp macro="" textlink="'Data 11'!$A$1">
        <cdr:nvSpPr>
          <cdr:cNvPr id="22" name="Text Box 21"/>
          <cdr:cNvSpPr txBox="1">
            <a:spLocks xmlns:a="http://schemas.openxmlformats.org/drawingml/2006/main" noChangeArrowheads="1"/>
          </cdr:cNvSpPr>
        </cdr:nvSpPr>
        <cdr:spPr bwMode="auto">
          <a:xfrm xmlns:a="http://schemas.openxmlformats.org/drawingml/2006/main">
            <a:off x="85685" y="212668"/>
            <a:ext cx="865123" cy="433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813F411-0FBB-48AA-A520-83BB77521993}" type="TxLink">
              <a:rPr lang="en-US" sz="2400" b="0" i="0" u="none" strike="noStrike" baseline="0">
                <a:solidFill>
                  <a:srgbClr val="000000"/>
                </a:solidFill>
                <a:latin typeface="Arial"/>
                <a:cs typeface="Arial"/>
              </a:rPr>
              <a:pPr algn="l" rtl="0">
                <a:defRPr sz="1000"/>
              </a:pPr>
              <a:t>11.11</a:t>
            </a:fld>
            <a:endParaRPr lang="fi-FI" sz="2400" b="0" i="0" u="none" strike="noStrike" baseline="0">
              <a:solidFill>
                <a:sysClr val="windowText" lastClr="000000"/>
              </a:solidFill>
              <a:latin typeface="Arial"/>
              <a:cs typeface="Arial"/>
            </a:endParaRPr>
          </a:p>
        </cdr:txBody>
      </cdr:sp>
      <cdr:sp macro="" textlink="'Data 11'!$B$1">
        <cdr:nvSpPr>
          <cdr:cNvPr id="23" name="Text Box 21"/>
          <cdr:cNvSpPr txBox="1">
            <a:spLocks xmlns:a="http://schemas.openxmlformats.org/drawingml/2006/main" noChangeArrowheads="1"/>
          </cdr:cNvSpPr>
        </cdr:nvSpPr>
        <cdr:spPr bwMode="auto">
          <a:xfrm xmlns:a="http://schemas.openxmlformats.org/drawingml/2006/main">
            <a:off x="962022" y="212668"/>
            <a:ext cx="8877255" cy="8693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0BB86DC-9BB7-4BE5-B2DB-00ADE69B9E8B}" type="TxLink">
              <a:rPr lang="en-US" sz="2400" b="0" i="0" u="none" strike="noStrike" baseline="0">
                <a:solidFill>
                  <a:srgbClr val="000000"/>
                </a:solidFill>
                <a:latin typeface="Arial"/>
                <a:cs typeface="Arial"/>
              </a:rPr>
              <a:pPr algn="l" rtl="0">
                <a:defRPr sz="1000"/>
              </a:pPr>
              <a:t>New awards of disability allowance for persons aged 16 and over by diagnostic category, 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9" name="Ryhmä 18"/>
        <cdr:cNvGrpSpPr/>
      </cdr:nvGrpSpPr>
      <cdr:grpSpPr>
        <a:xfrm xmlns:a="http://schemas.openxmlformats.org/drawingml/2006/main">
          <a:off x="7426018" y="6190458"/>
          <a:ext cx="2432357" cy="543717"/>
          <a:chOff x="0" y="0"/>
          <a:chExt cx="2430000" cy="542179"/>
        </a:xfrm>
      </cdr:grpSpPr>
      <cdr:pic>
        <cdr:nvPicPr>
          <cdr:cNvPr id="20" name="Kuva 19"/>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1'!$A$12">
        <cdr:nvSpPr>
          <cdr:cNvPr id="21"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A5D6AF0-E4F5-4229-8DC0-2592F2C07043}"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0.31927</cdr:y>
    </cdr:from>
    <cdr:to>
      <cdr:x>1</cdr:x>
      <cdr:y>0.36377</cdr:y>
    </cdr:to>
    <cdr:grpSp>
      <cdr:nvGrpSpPr>
        <cdr:cNvPr id="37" name="Ryhmä 36"/>
        <cdr:cNvGrpSpPr/>
      </cdr:nvGrpSpPr>
      <cdr:grpSpPr>
        <a:xfrm xmlns:a="http://schemas.openxmlformats.org/drawingml/2006/main">
          <a:off x="6706653" y="2150020"/>
          <a:ext cx="3151722" cy="299671"/>
          <a:chOff x="6700200" y="2143919"/>
          <a:chExt cx="3148650" cy="298812"/>
        </a:xfrm>
      </cdr:grpSpPr>
      <cdr:sp macro="" textlink="'Data 11'!$A$4">
        <cdr:nvSpPr>
          <cdr:cNvPr id="14" name="Tekstiruutu 1"/>
          <cdr:cNvSpPr txBox="1"/>
        </cdr:nvSpPr>
        <cdr:spPr>
          <a:xfrm xmlns:a="http://schemas.openxmlformats.org/drawingml/2006/main">
            <a:off x="6700200" y="2143919"/>
            <a:ext cx="948394" cy="298812"/>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E41A59A-908C-4FA2-8531-CA41216DF91C}" type="TxLink">
              <a:rPr lang="en-US" sz="1400" b="0" i="0" u="none" strike="noStrike">
                <a:solidFill>
                  <a:srgbClr val="000000"/>
                </a:solidFill>
                <a:latin typeface="Arial"/>
                <a:cs typeface="Arial"/>
              </a:rPr>
              <a:pPr/>
              <a:t>C00-D48</a:t>
            </a:fld>
            <a:endParaRPr lang="fi-FI" sz="1400">
              <a:latin typeface="Arial" panose="020B0604020202020204" pitchFamily="34" charset="0"/>
              <a:cs typeface="Arial" panose="020B0604020202020204" pitchFamily="34" charset="0"/>
            </a:endParaRPr>
          </a:p>
        </cdr:txBody>
      </cdr:sp>
      <cdr:sp macro="" textlink="'Data 11'!$C$4">
        <cdr:nvSpPr>
          <cdr:cNvPr id="24" name="Tekstiruutu 1"/>
          <cdr:cNvSpPr txBox="1"/>
        </cdr:nvSpPr>
        <cdr:spPr>
          <a:xfrm xmlns:a="http://schemas.openxmlformats.org/drawingml/2006/main">
            <a:off x="7524749" y="2143919"/>
            <a:ext cx="2324101" cy="298812"/>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DAE65C0-6ACD-4674-9127-9F9151EBD37D}" type="TxLink">
              <a:rPr lang="en-US" sz="1400" b="0" i="0" u="none" strike="noStrike">
                <a:solidFill>
                  <a:srgbClr val="000000"/>
                </a:solidFill>
                <a:latin typeface="Arial"/>
                <a:cs typeface="Arial"/>
              </a:rPr>
              <a:pPr/>
              <a:t>Tumours</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0.38359</cdr:y>
    </cdr:from>
    <cdr:to>
      <cdr:x>1</cdr:x>
      <cdr:y>0.45883</cdr:y>
    </cdr:to>
    <cdr:grpSp>
      <cdr:nvGrpSpPr>
        <cdr:cNvPr id="13" name="Ryhmä 12"/>
        <cdr:cNvGrpSpPr/>
      </cdr:nvGrpSpPr>
      <cdr:grpSpPr>
        <a:xfrm xmlns:a="http://schemas.openxmlformats.org/drawingml/2006/main">
          <a:off x="6706653" y="2583162"/>
          <a:ext cx="3151722" cy="506680"/>
          <a:chOff x="6700200" y="2708275"/>
          <a:chExt cx="3148650" cy="505288"/>
        </a:xfrm>
      </cdr:grpSpPr>
      <cdr:sp macro="" textlink="'Data 11'!$A$5">
        <cdr:nvSpPr>
          <cdr:cNvPr id="26" name="Tekstiruutu 1"/>
          <cdr:cNvSpPr txBox="1"/>
        </cdr:nvSpPr>
        <cdr:spPr>
          <a:xfrm xmlns:a="http://schemas.openxmlformats.org/drawingml/2006/main">
            <a:off x="6700200" y="2708275"/>
            <a:ext cx="881700" cy="298812"/>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D03F120-6AB1-4D8E-BFAC-C80E375F47F6}" type="TxLink">
              <a:rPr lang="en-US" sz="1400" b="0" i="0" u="none" strike="noStrike">
                <a:solidFill>
                  <a:srgbClr val="000000"/>
                </a:solidFill>
                <a:latin typeface="Arial"/>
                <a:cs typeface="Arial"/>
              </a:rPr>
              <a:pPr/>
              <a:t>F00-F99</a:t>
            </a:fld>
            <a:endParaRPr lang="fi-FI" sz="1400">
              <a:latin typeface="Arial" panose="020B0604020202020204" pitchFamily="34" charset="0"/>
              <a:cs typeface="Arial" panose="020B0604020202020204" pitchFamily="34" charset="0"/>
            </a:endParaRPr>
          </a:p>
        </cdr:txBody>
      </cdr:sp>
      <cdr:sp macro="" textlink="'Data 11'!$C$5">
        <cdr:nvSpPr>
          <cdr:cNvPr id="27" name="Tekstiruutu 1"/>
          <cdr:cNvSpPr txBox="1"/>
        </cdr:nvSpPr>
        <cdr:spPr>
          <a:xfrm xmlns:a="http://schemas.openxmlformats.org/drawingml/2006/main">
            <a:off x="7524749" y="2708275"/>
            <a:ext cx="2324101" cy="505288"/>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66297BE-1FF6-40B5-B345-BFD8C833802B}" type="TxLink">
              <a:rPr lang="en-US" sz="1400" b="0" i="0" u="none" strike="noStrike">
                <a:solidFill>
                  <a:srgbClr val="000000"/>
                </a:solidFill>
                <a:latin typeface="Arial"/>
                <a:cs typeface="Arial"/>
              </a:rPr>
              <a:pPr/>
              <a:t>Mental and behavioural disorders</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0.47865</cdr:y>
    </cdr:from>
    <cdr:to>
      <cdr:x>1</cdr:x>
      <cdr:y>0.55368</cdr:y>
    </cdr:to>
    <cdr:grpSp>
      <cdr:nvGrpSpPr>
        <cdr:cNvPr id="11" name="Ryhmä 10"/>
        <cdr:cNvGrpSpPr/>
      </cdr:nvGrpSpPr>
      <cdr:grpSpPr>
        <a:xfrm xmlns:a="http://schemas.openxmlformats.org/drawingml/2006/main">
          <a:off x="6706653" y="3223313"/>
          <a:ext cx="3151722" cy="505265"/>
          <a:chOff x="6700199" y="3308350"/>
          <a:chExt cx="3148651" cy="503987"/>
        </a:xfrm>
      </cdr:grpSpPr>
      <cdr:sp macro="" textlink="'Data 11'!$A$6">
        <cdr:nvSpPr>
          <cdr:cNvPr id="29" name="Tekstiruutu 1"/>
          <cdr:cNvSpPr txBox="1"/>
        </cdr:nvSpPr>
        <cdr:spPr>
          <a:xfrm xmlns:a="http://schemas.openxmlformats.org/drawingml/2006/main">
            <a:off x="6700199" y="3308350"/>
            <a:ext cx="938869" cy="298844"/>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F6B3520-DF40-4F10-9752-8D9918C68F1A}" type="TxLink">
              <a:rPr lang="en-US" sz="1400" b="0" i="0" u="none" strike="noStrike">
                <a:solidFill>
                  <a:srgbClr val="000000"/>
                </a:solidFill>
                <a:latin typeface="Arial"/>
                <a:cs typeface="Arial"/>
              </a:rPr>
              <a:pPr/>
              <a:t>G00-G99</a:t>
            </a:fld>
            <a:endParaRPr lang="fi-FI" sz="1400">
              <a:latin typeface="Arial" panose="020B0604020202020204" pitchFamily="34" charset="0"/>
              <a:cs typeface="Arial" panose="020B0604020202020204" pitchFamily="34" charset="0"/>
            </a:endParaRPr>
          </a:p>
        </cdr:txBody>
      </cdr:sp>
      <cdr:sp macro="" textlink="'Data 11'!$C$6">
        <cdr:nvSpPr>
          <cdr:cNvPr id="30" name="Tekstiruutu 1"/>
          <cdr:cNvSpPr txBox="1"/>
        </cdr:nvSpPr>
        <cdr:spPr>
          <a:xfrm xmlns:a="http://schemas.openxmlformats.org/drawingml/2006/main">
            <a:off x="7524749" y="3308350"/>
            <a:ext cx="2324101" cy="503987"/>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4A71DB8-B66D-4992-953B-1C9F643BA38E}" type="TxLink">
              <a:rPr lang="en-US" sz="1400" b="0" i="0" u="none" strike="noStrike">
                <a:solidFill>
                  <a:srgbClr val="000000"/>
                </a:solidFill>
                <a:latin typeface="Arial"/>
                <a:cs typeface="Arial"/>
              </a:rPr>
              <a:pPr/>
              <a:t>Diseases of the nervous system</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0.5735</cdr:y>
    </cdr:from>
    <cdr:to>
      <cdr:x>1</cdr:x>
      <cdr:y>0.64874</cdr:y>
    </cdr:to>
    <cdr:grpSp>
      <cdr:nvGrpSpPr>
        <cdr:cNvPr id="9" name="Ryhmä 8"/>
        <cdr:cNvGrpSpPr/>
      </cdr:nvGrpSpPr>
      <cdr:grpSpPr>
        <a:xfrm xmlns:a="http://schemas.openxmlformats.org/drawingml/2006/main">
          <a:off x="6706653" y="3862049"/>
          <a:ext cx="3151722" cy="506680"/>
          <a:chOff x="6700200" y="3927475"/>
          <a:chExt cx="3148650" cy="505287"/>
        </a:xfrm>
      </cdr:grpSpPr>
      <cdr:sp macro="" textlink="'Data 11'!$A$7">
        <cdr:nvSpPr>
          <cdr:cNvPr id="32" name="Tekstiruutu 1"/>
          <cdr:cNvSpPr txBox="1"/>
        </cdr:nvSpPr>
        <cdr:spPr>
          <a:xfrm xmlns:a="http://schemas.openxmlformats.org/drawingml/2006/main">
            <a:off x="6700200" y="3927475"/>
            <a:ext cx="881700" cy="298812"/>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5A3E3E5-34C6-4735-9097-D8ED96735C73}" type="TxLink">
              <a:rPr lang="en-US" sz="1400" b="0" i="0" u="none" strike="noStrike">
                <a:solidFill>
                  <a:srgbClr val="000000"/>
                </a:solidFill>
                <a:latin typeface="Arial"/>
                <a:cs typeface="Arial"/>
              </a:rPr>
              <a:pPr/>
              <a:t>I00-I99</a:t>
            </a:fld>
            <a:endParaRPr lang="fi-FI" sz="1400">
              <a:latin typeface="Arial" panose="020B0604020202020204" pitchFamily="34" charset="0"/>
              <a:cs typeface="Arial" panose="020B0604020202020204" pitchFamily="34" charset="0"/>
            </a:endParaRPr>
          </a:p>
        </cdr:txBody>
      </cdr:sp>
      <cdr:sp macro="" textlink="'Data 11'!$C$7">
        <cdr:nvSpPr>
          <cdr:cNvPr id="33" name="Tekstiruutu 1"/>
          <cdr:cNvSpPr txBox="1"/>
        </cdr:nvSpPr>
        <cdr:spPr>
          <a:xfrm xmlns:a="http://schemas.openxmlformats.org/drawingml/2006/main">
            <a:off x="7524749" y="3927475"/>
            <a:ext cx="2324101" cy="505287"/>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5927EC9-C5FD-417C-96C7-9758F83AE4EF}" type="TxLink">
              <a:rPr lang="en-US" sz="1400" b="0" i="0" u="none" strike="noStrike">
                <a:solidFill>
                  <a:srgbClr val="000000"/>
                </a:solidFill>
                <a:latin typeface="Arial"/>
                <a:cs typeface="Arial"/>
              </a:rPr>
              <a:pPr/>
              <a:t>Diseases of the circulatory system</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0.66856</cdr:y>
    </cdr:from>
    <cdr:to>
      <cdr:x>1</cdr:x>
      <cdr:y>0.77425</cdr:y>
    </cdr:to>
    <cdr:grpSp>
      <cdr:nvGrpSpPr>
        <cdr:cNvPr id="8" name="Ryhmä 7"/>
        <cdr:cNvGrpSpPr/>
      </cdr:nvGrpSpPr>
      <cdr:grpSpPr>
        <a:xfrm xmlns:a="http://schemas.openxmlformats.org/drawingml/2006/main">
          <a:off x="6706653" y="4502200"/>
          <a:ext cx="3151722" cy="711735"/>
          <a:chOff x="6700200" y="4489450"/>
          <a:chExt cx="3148650" cy="709745"/>
        </a:xfrm>
      </cdr:grpSpPr>
      <cdr:sp macro="" textlink="'Data 11'!$A$8">
        <cdr:nvSpPr>
          <cdr:cNvPr id="35" name="Tekstiruutu 1"/>
          <cdr:cNvSpPr txBox="1"/>
        </cdr:nvSpPr>
        <cdr:spPr>
          <a:xfrm xmlns:a="http://schemas.openxmlformats.org/drawingml/2006/main">
            <a:off x="6700200" y="4489450"/>
            <a:ext cx="967444" cy="298798"/>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8B5F2D6-2E31-438E-A6D2-D6ADA3826D95}" type="TxLink">
              <a:rPr lang="en-US" sz="1400" b="0" i="0" u="none" strike="noStrike">
                <a:solidFill>
                  <a:srgbClr val="000000"/>
                </a:solidFill>
                <a:latin typeface="Arial"/>
                <a:cs typeface="Arial"/>
              </a:rPr>
              <a:pPr/>
              <a:t>M00-M99</a:t>
            </a:fld>
            <a:endParaRPr lang="fi-FI" sz="1400">
              <a:latin typeface="Arial" panose="020B0604020202020204" pitchFamily="34" charset="0"/>
              <a:cs typeface="Arial" panose="020B0604020202020204" pitchFamily="34" charset="0"/>
            </a:endParaRPr>
          </a:p>
        </cdr:txBody>
      </cdr:sp>
      <cdr:sp macro="" textlink="'Data 11'!$C$8">
        <cdr:nvSpPr>
          <cdr:cNvPr id="36" name="Tekstiruutu 1"/>
          <cdr:cNvSpPr txBox="1"/>
        </cdr:nvSpPr>
        <cdr:spPr>
          <a:xfrm xmlns:a="http://schemas.openxmlformats.org/drawingml/2006/main">
            <a:off x="7524749" y="4489450"/>
            <a:ext cx="2324101" cy="709745"/>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CB69033-617C-4B8F-ADC8-297E576A2FBF}" type="TxLink">
              <a:rPr lang="en-US" sz="1400" b="0" i="0" u="none" strike="noStrike">
                <a:solidFill>
                  <a:srgbClr val="000000"/>
                </a:solidFill>
                <a:latin typeface="Arial"/>
                <a:cs typeface="Arial"/>
              </a:rPr>
              <a:pPr/>
              <a:t>Diseases of the musculoskeletal system and connective tissue</a:t>
            </a:fld>
            <a:endParaRPr lang="fi-FI" sz="1400">
              <a:latin typeface="Arial" panose="020B0604020202020204" pitchFamily="34" charset="0"/>
              <a:cs typeface="Arial" panose="020B0604020202020204" pitchFamily="34" charset="0"/>
            </a:endParaRPr>
          </a:p>
        </cdr:txBody>
      </cdr:sp>
    </cdr:grpSp>
  </cdr:relSizeAnchor>
</c:userShapes>
</file>

<file path=xl/drawings/drawing23.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0.7555</cdr:x>
      <cdr:y>0.9545</cdr:y>
    </cdr:from>
    <cdr:to>
      <cdr:x>0.75738</cdr:x>
      <cdr:y>0.9821</cdr:y>
    </cdr:to>
    <cdr:sp macro="" textlink="'Data 2'!$A$20">
      <cdr:nvSpPr>
        <cdr:cNvPr id="302083" name="Text Box 3"/>
        <cdr:cNvSpPr txBox="1">
          <a:spLocks xmlns:a="http://schemas.openxmlformats.org/drawingml/2006/main" noChangeArrowheads="1" noTextEdit="1"/>
        </cdr:cNvSpPr>
      </cdr:nvSpPr>
      <cdr:spPr bwMode="auto">
        <a:xfrm xmlns:a="http://schemas.openxmlformats.org/drawingml/2006/main">
          <a:off x="7440806" y="6409587"/>
          <a:ext cx="18531" cy="185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endParaRPr lang="fi-FI"/>
        </a:p>
      </cdr:txBody>
    </cdr:sp>
  </cdr:relSizeAnchor>
  <cdr:relSizeAnchor xmlns:cdr="http://schemas.openxmlformats.org/drawingml/2006/chartDrawing">
    <cdr:from>
      <cdr:x>0.02611</cdr:x>
      <cdr:y>0.93759</cdr:y>
    </cdr:from>
    <cdr:to>
      <cdr:x>0.1354</cdr:x>
      <cdr:y>0.98582</cdr:y>
    </cdr:to>
    <cdr:sp macro="" textlink="">
      <cdr:nvSpPr>
        <cdr:cNvPr id="2" name="Tekstiruutu 1"/>
        <cdr:cNvSpPr txBox="1"/>
      </cdr:nvSpPr>
      <cdr:spPr>
        <a:xfrm xmlns:a="http://schemas.openxmlformats.org/drawingml/2006/main">
          <a:off x="257175" y="6296025"/>
          <a:ext cx="10763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0.02064</cdr:x>
      <cdr:y>0.02884</cdr:y>
    </cdr:from>
    <cdr:to>
      <cdr:x>0.75072</cdr:x>
      <cdr:y>0.15811</cdr:y>
    </cdr:to>
    <cdr:grpSp>
      <cdr:nvGrpSpPr>
        <cdr:cNvPr id="22" name="Ryhmä 21"/>
        <cdr:cNvGrpSpPr/>
      </cdr:nvGrpSpPr>
      <cdr:grpSpPr>
        <a:xfrm xmlns:a="http://schemas.openxmlformats.org/drawingml/2006/main">
          <a:off x="203477" y="194214"/>
          <a:ext cx="7197402" cy="870526"/>
          <a:chOff x="-409468" y="0"/>
          <a:chExt cx="7188611" cy="868065"/>
        </a:xfrm>
      </cdr:grpSpPr>
      <cdr:sp macro="" textlink="'Data 12'!$A$1">
        <cdr:nvSpPr>
          <cdr:cNvPr id="24" name="Text Box 21"/>
          <cdr:cNvSpPr txBox="1">
            <a:spLocks xmlns:a="http://schemas.openxmlformats.org/drawingml/2006/main" noChangeArrowheads="1"/>
          </cdr:cNvSpPr>
        </cdr:nvSpPr>
        <cdr:spPr bwMode="auto">
          <a:xfrm xmlns:a="http://schemas.openxmlformats.org/drawingml/2006/main">
            <a:off x="-409468" y="0"/>
            <a:ext cx="872812" cy="4324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6ABDD31-6AB9-4DB2-B75E-649C46846C6A}" type="TxLink">
              <a:rPr lang="en-US" sz="2400" b="0" i="0" u="none" strike="noStrike" baseline="0">
                <a:solidFill>
                  <a:srgbClr val="000000"/>
                </a:solidFill>
                <a:latin typeface="Arial"/>
                <a:cs typeface="Arial"/>
              </a:rPr>
              <a:pPr algn="l" rtl="0">
                <a:defRPr sz="1000"/>
              </a:pPr>
              <a:t>11.12</a:t>
            </a:fld>
            <a:endParaRPr lang="fi-FI" sz="2400" b="1" i="0" u="none" strike="noStrike" baseline="0">
              <a:solidFill>
                <a:sysClr val="windowText" lastClr="000000"/>
              </a:solidFill>
              <a:latin typeface="Arial"/>
              <a:cs typeface="Arial"/>
            </a:endParaRPr>
          </a:p>
        </cdr:txBody>
      </cdr:sp>
      <cdr:sp macro="" textlink="'Data 12'!$B$1">
        <cdr:nvSpPr>
          <cdr:cNvPr id="25" name="Text Box 21"/>
          <cdr:cNvSpPr txBox="1">
            <a:spLocks xmlns:a="http://schemas.openxmlformats.org/drawingml/2006/main" noChangeArrowheads="1"/>
          </cdr:cNvSpPr>
        </cdr:nvSpPr>
        <cdr:spPr bwMode="auto">
          <a:xfrm xmlns:a="http://schemas.openxmlformats.org/drawingml/2006/main">
            <a:off x="453822" y="0"/>
            <a:ext cx="6325321" cy="8680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18E2F69-2B5E-4912-999F-3961D27BD08A}" type="TxLink">
              <a:rPr lang="en-US" sz="2400" b="0" i="0" u="none" strike="noStrike" baseline="0">
                <a:solidFill>
                  <a:srgbClr val="000000"/>
                </a:solidFill>
                <a:latin typeface="Arial"/>
                <a:cs typeface="Arial"/>
              </a:rPr>
              <a:pPr algn="l" rtl="0">
                <a:defRPr sz="1000"/>
              </a:pPr>
              <a:t>Recipients of care allowance for pensioners by level of benefit, 2022</a:t>
            </a:fld>
            <a:endParaRPr lang="fi-FI" sz="2400" b="1"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0.68309</cdr:x>
      <cdr:y>0.48227</cdr:y>
    </cdr:from>
    <cdr:to>
      <cdr:x>0.9343</cdr:x>
      <cdr:y>0.55919</cdr:y>
    </cdr:to>
    <cdr:sp macro="" textlink="'Data 12'!$F$4">
      <cdr:nvSpPr>
        <cdr:cNvPr id="3" name="Tekstiruutu 2"/>
        <cdr:cNvSpPr txBox="1"/>
      </cdr:nvSpPr>
      <cdr:spPr>
        <a:xfrm xmlns:a="http://schemas.openxmlformats.org/drawingml/2006/main">
          <a:off x="6734175" y="3247691"/>
          <a:ext cx="2476500" cy="517962"/>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4DAD1F05-5C5A-4FAB-BF7F-F5835CFEBA02}" type="TxLink">
            <a:rPr lang="en-US" sz="1400" b="0" i="0" u="none" strike="noStrike">
              <a:solidFill>
                <a:srgbClr val="000000"/>
              </a:solidFill>
              <a:latin typeface="Arial"/>
              <a:cs typeface="Arial"/>
            </a:rPr>
            <a:pPr/>
            <a:t>Basic rate 75 996 recipient,
71,48 EUR/month</a:t>
          </a:fld>
          <a:endParaRPr lang="fi-FI" sz="1400"/>
        </a:p>
      </cdr:txBody>
    </cdr:sp>
  </cdr:relSizeAnchor>
  <cdr:relSizeAnchor xmlns:cdr="http://schemas.openxmlformats.org/drawingml/2006/chartDrawing">
    <cdr:from>
      <cdr:x>0.1314</cdr:x>
      <cdr:y>0.25721</cdr:y>
    </cdr:from>
    <cdr:to>
      <cdr:x>0.39878</cdr:x>
      <cdr:y>0.33434</cdr:y>
    </cdr:to>
    <cdr:sp macro="" textlink="'Data 12'!$F$6">
      <cdr:nvSpPr>
        <cdr:cNvPr id="15" name="Tekstiruutu 1"/>
        <cdr:cNvSpPr txBox="1"/>
      </cdr:nvSpPr>
      <cdr:spPr>
        <a:xfrm xmlns:a="http://schemas.openxmlformats.org/drawingml/2006/main">
          <a:off x="1295400" y="1732097"/>
          <a:ext cx="2635923" cy="51940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5C24F9F-2E5C-4C43-AD11-7C99FF87D0A3}" type="TxLink">
            <a:rPr lang="en-US" sz="1400" b="0" i="0" u="none" strike="noStrike">
              <a:solidFill>
                <a:srgbClr val="000000"/>
              </a:solidFill>
              <a:latin typeface="Arial"/>
              <a:cs typeface="Arial"/>
            </a:rPr>
            <a:pPr/>
            <a:t>Highest rate 41 411 recipient,
329,27 EUR/month</a:t>
          </a:fld>
          <a:endParaRPr lang="fi-FI" sz="2400"/>
        </a:p>
      </cdr:txBody>
    </cdr:sp>
  </cdr:relSizeAnchor>
  <cdr:relSizeAnchor xmlns:cdr="http://schemas.openxmlformats.org/drawingml/2006/chartDrawing">
    <cdr:from>
      <cdr:x>0.11691</cdr:x>
      <cdr:y>0.72177</cdr:y>
    </cdr:from>
    <cdr:to>
      <cdr:x>0.36551</cdr:x>
      <cdr:y>0.7989</cdr:y>
    </cdr:to>
    <cdr:sp macro="" textlink="'Data 12'!$F$5">
      <cdr:nvSpPr>
        <cdr:cNvPr id="16" name="Tekstiruutu 1"/>
        <cdr:cNvSpPr txBox="1"/>
      </cdr:nvSpPr>
      <cdr:spPr>
        <a:xfrm xmlns:a="http://schemas.openxmlformats.org/drawingml/2006/main">
          <a:off x="1152525" y="4860543"/>
          <a:ext cx="2450805" cy="51940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94F9D0B-C0D9-4CCF-BE9E-C91E0984404C}" type="TxLink">
            <a:rPr lang="en-US" sz="1400" b="0" i="0" u="none" strike="noStrike">
              <a:solidFill>
                <a:srgbClr val="000000"/>
              </a:solidFill>
              <a:latin typeface="Arial"/>
              <a:cs typeface="Arial"/>
            </a:rPr>
            <a:pPr/>
            <a:t>Middle rate 82 093 recipient,
155,72 EUR/month</a:t>
          </a:fld>
          <a:endParaRPr lang="fi-FI" sz="1400"/>
        </a:p>
      </cdr:txBody>
    </cdr:sp>
  </cdr:relSizeAnchor>
  <cdr:relSizeAnchor xmlns:cdr="http://schemas.openxmlformats.org/drawingml/2006/chartDrawing">
    <cdr:from>
      <cdr:x>0.30918</cdr:x>
      <cdr:y>0.14232</cdr:y>
    </cdr:from>
    <cdr:to>
      <cdr:x>0.62218</cdr:x>
      <cdr:y>0.21945</cdr:y>
    </cdr:to>
    <cdr:sp macro="" textlink="'Data 12'!$F$7">
      <cdr:nvSpPr>
        <cdr:cNvPr id="13" name="Tekstiruutu 1"/>
        <cdr:cNvSpPr txBox="1"/>
      </cdr:nvSpPr>
      <cdr:spPr>
        <a:xfrm xmlns:a="http://schemas.openxmlformats.org/drawingml/2006/main">
          <a:off x="3048001" y="958408"/>
          <a:ext cx="3085684" cy="51940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00DBDF60-98DA-472A-BA0D-A73BFAB1CBD7}" type="TxLink">
            <a:rPr lang="en-US" sz="1400" b="0" i="0" u="none" strike="noStrike">
              <a:solidFill>
                <a:srgbClr val="000000"/>
              </a:solidFill>
              <a:latin typeface="Arial"/>
              <a:cs typeface="Arial"/>
            </a:rPr>
            <a:pPr/>
            <a:t>Grandfathered benefit 169 recipient,
0,00 EUR/month</a:t>
          </a:fld>
          <a:endParaRPr lang="fi-FI" sz="1400"/>
        </a:p>
      </cdr:txBody>
    </cdr:sp>
  </cdr:relSizeAnchor>
  <cdr:relSizeAnchor xmlns:cdr="http://schemas.openxmlformats.org/drawingml/2006/chartDrawing">
    <cdr:from>
      <cdr:x>0.75327</cdr:x>
      <cdr:y>0.91926</cdr:y>
    </cdr:from>
    <cdr:to>
      <cdr:x>1</cdr:x>
      <cdr:y>1</cdr:y>
    </cdr:to>
    <cdr:grpSp>
      <cdr:nvGrpSpPr>
        <cdr:cNvPr id="14" name="Ryhmä 13"/>
        <cdr:cNvGrpSpPr/>
      </cdr:nvGrpSpPr>
      <cdr:grpSpPr>
        <a:xfrm xmlns:a="http://schemas.openxmlformats.org/drawingml/2006/main">
          <a:off x="7426018" y="6190458"/>
          <a:ext cx="2432357" cy="543717"/>
          <a:chOff x="0" y="0"/>
          <a:chExt cx="2430000" cy="542179"/>
        </a:xfrm>
      </cdr:grpSpPr>
      <cdr:pic>
        <cdr:nvPicPr>
          <cdr:cNvPr id="17" name="Kuva 16"/>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2'!$A$11">
        <cdr:nvSpPr>
          <cdr:cNvPr id="18"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80CA28C-76A5-4A43-A991-CDCE49475EBD}"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25.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0.84352</cdr:x>
      <cdr:y>0.9671</cdr:y>
    </cdr:from>
    <cdr:to>
      <cdr:x>0.84973</cdr:x>
      <cdr:y>0.99687</cdr:y>
    </cdr:to>
    <cdr:sp macro="" textlink="'Data 6'!$A$42">
      <cdr:nvSpPr>
        <cdr:cNvPr id="1029" name="Text Box 5"/>
        <cdr:cNvSpPr txBox="1">
          <a:spLocks xmlns:a="http://schemas.openxmlformats.org/drawingml/2006/main" noChangeArrowheads="1" noTextEdit="1"/>
        </cdr:cNvSpPr>
      </cdr:nvSpPr>
      <cdr:spPr bwMode="auto">
        <a:xfrm xmlns:a="http://schemas.openxmlformats.org/drawingml/2006/main">
          <a:off x="8323147" y="6501799"/>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0.77171</cdr:x>
      <cdr:y>0.99002</cdr:y>
    </cdr:to>
    <cdr:sp macro="" textlink="'Data 6'!#REF!">
      <cdr:nvSpPr>
        <cdr:cNvPr id="1030" name="Text Box 6"/>
        <cdr:cNvSpPr txBox="1">
          <a:spLocks xmlns:a="http://schemas.openxmlformats.org/drawingml/2006/main" noChangeArrowheads="1" noTextEdit="1"/>
        </cdr:cNvSpPr>
      </cdr:nvSpPr>
      <cdr:spPr bwMode="auto">
        <a:xfrm xmlns:a="http://schemas.openxmlformats.org/drawingml/2006/main">
          <a:off x="7553311" y="6455746"/>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0.84352</cdr:x>
      <cdr:y>0.9671</cdr:y>
    </cdr:from>
    <cdr:to>
      <cdr:x>0.84973</cdr:x>
      <cdr:y>0.99687</cdr:y>
    </cdr:to>
    <cdr:sp macro="" textlink="'Data 6'!$A$42">
      <cdr:nvSpPr>
        <cdr:cNvPr id="4" name="Text Box 5"/>
        <cdr:cNvSpPr txBox="1">
          <a:spLocks xmlns:a="http://schemas.openxmlformats.org/drawingml/2006/main" noChangeArrowheads="1" noTextEdit="1"/>
        </cdr:cNvSpPr>
      </cdr:nvSpPr>
      <cdr:spPr bwMode="auto">
        <a:xfrm xmlns:a="http://schemas.openxmlformats.org/drawingml/2006/main">
          <a:off x="8323147" y="6501799"/>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0.77171</cdr:x>
      <cdr:y>0.99002</cdr:y>
    </cdr:to>
    <cdr:sp macro="" textlink="'Data 6'!#REF!">
      <cdr:nvSpPr>
        <cdr:cNvPr id="5" name="Text Box 6"/>
        <cdr:cNvSpPr txBox="1">
          <a:spLocks xmlns:a="http://schemas.openxmlformats.org/drawingml/2006/main" noChangeArrowheads="1" noTextEdit="1"/>
        </cdr:cNvSpPr>
      </cdr:nvSpPr>
      <cdr:spPr bwMode="auto">
        <a:xfrm xmlns:a="http://schemas.openxmlformats.org/drawingml/2006/main">
          <a:off x="7553311" y="6455746"/>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0.81724</cdr:x>
      <cdr:y>0.83557</cdr:y>
    </cdr:from>
    <cdr:to>
      <cdr:x>1</cdr:x>
      <cdr:y>0.88007</cdr:y>
    </cdr:to>
    <cdr:sp macro="" textlink="">
      <cdr:nvSpPr>
        <cdr:cNvPr id="13" name="Tekstiruutu 1"/>
        <cdr:cNvSpPr txBox="1"/>
      </cdr:nvSpPr>
      <cdr:spPr>
        <a:xfrm xmlns:a="http://schemas.openxmlformats.org/drawingml/2006/main">
          <a:off x="8056658" y="5626889"/>
          <a:ext cx="1801717" cy="29967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Neoplasms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0.70591</cdr:y>
    </cdr:from>
    <cdr:to>
      <cdr:x>1</cdr:x>
      <cdr:y>0.8119</cdr:y>
    </cdr:to>
    <cdr:sp macro="" textlink="">
      <cdr:nvSpPr>
        <cdr:cNvPr id="14" name="Tekstiruutu 1"/>
        <cdr:cNvSpPr txBox="1"/>
      </cdr:nvSpPr>
      <cdr:spPr>
        <a:xfrm xmlns:a="http://schemas.openxmlformats.org/drawingml/2006/main">
          <a:off x="8048874" y="4740274"/>
          <a:ext cx="1799976" cy="71173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Mental and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behavioural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disorders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0.55262</cdr:y>
    </cdr:from>
    <cdr:to>
      <cdr:x>1</cdr:x>
      <cdr:y>0.62786</cdr:y>
    </cdr:to>
    <cdr:sp macro="" textlink="">
      <cdr:nvSpPr>
        <cdr:cNvPr id="16" name="Tekstiruutu 1"/>
        <cdr:cNvSpPr txBox="1"/>
      </cdr:nvSpPr>
      <cdr:spPr>
        <a:xfrm xmlns:a="http://schemas.openxmlformats.org/drawingml/2006/main">
          <a:off x="8048874" y="3710883"/>
          <a:ext cx="1799976" cy="50526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Diseases of the</a:t>
          </a:r>
          <a:r>
            <a:rPr lang="fi-FI" sz="1400" baseline="0">
              <a:effectLst/>
              <a:latin typeface="Arial" panose="020B0604020202020204" pitchFamily="34" charset="0"/>
              <a:ea typeface="+mn-ea"/>
              <a:cs typeface="Arial" panose="020B0604020202020204" pitchFamily="34" charset="0"/>
            </a:rPr>
            <a:t>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nervous system</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0.3203</cdr:y>
    </cdr:from>
    <cdr:to>
      <cdr:x>1</cdr:x>
      <cdr:y>0.45704</cdr:y>
    </cdr:to>
    <cdr:sp macro="" textlink="">
      <cdr:nvSpPr>
        <cdr:cNvPr id="18" name="Tekstiruutu 1"/>
        <cdr:cNvSpPr txBox="1"/>
      </cdr:nvSpPr>
      <cdr:spPr>
        <a:xfrm xmlns:a="http://schemas.openxmlformats.org/drawingml/2006/main">
          <a:off x="8051988" y="2155109"/>
          <a:ext cx="1800672" cy="92005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Diseases of the</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musculoskeletal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system and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connective tissue</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0.27266</cdr:y>
    </cdr:from>
    <cdr:to>
      <cdr:x>1</cdr:x>
      <cdr:y>0.31716</cdr:y>
    </cdr:to>
    <cdr:sp macro="" textlink="">
      <cdr:nvSpPr>
        <cdr:cNvPr id="19" name="Tekstiruutu 1"/>
        <cdr:cNvSpPr txBox="1"/>
      </cdr:nvSpPr>
      <cdr:spPr>
        <a:xfrm xmlns:a="http://schemas.openxmlformats.org/drawingml/2006/main">
          <a:off x="8051988" y="1834549"/>
          <a:ext cx="1800672" cy="29941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i-FI" sz="1400">
              <a:effectLst/>
              <a:latin typeface="Arial" panose="020B0604020202020204" pitchFamily="34" charset="0"/>
              <a:ea typeface="+mn-ea"/>
              <a:cs typeface="Arial" panose="020B0604020202020204" pitchFamily="34" charset="0"/>
            </a:rPr>
            <a:t>Other diseases</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0.83099</cdr:x>
      <cdr:y>0.48898</cdr:y>
    </cdr:from>
    <cdr:to>
      <cdr:x>0.91361</cdr:x>
      <cdr:y>0.57163</cdr:y>
    </cdr:to>
    <cdr:sp macro="" textlink="">
      <cdr:nvSpPr>
        <cdr:cNvPr id="2" name="Tekstiruutu 1"/>
        <cdr:cNvSpPr txBox="1"/>
      </cdr:nvSpPr>
      <cdr:spPr>
        <a:xfrm xmlns:a="http://schemas.openxmlformats.org/drawingml/2006/main">
          <a:off x="8184102" y="3282888"/>
          <a:ext cx="813786" cy="5548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0.81724</cdr:x>
      <cdr:y>0.46711</cdr:y>
    </cdr:from>
    <cdr:to>
      <cdr:x>1</cdr:x>
      <cdr:y>0.54235</cdr:y>
    </cdr:to>
    <cdr:sp macro="" textlink="">
      <cdr:nvSpPr>
        <cdr:cNvPr id="3" name="Tekstiruutu 2"/>
        <cdr:cNvSpPr txBox="1"/>
      </cdr:nvSpPr>
      <cdr:spPr>
        <a:xfrm xmlns:a="http://schemas.openxmlformats.org/drawingml/2006/main">
          <a:off x="8051988" y="3142914"/>
          <a:ext cx="1800672" cy="50625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r>
            <a:rPr lang="fi-FI" sz="1400">
              <a:effectLst/>
              <a:latin typeface="Arial" panose="020B0604020202020204" pitchFamily="34" charset="0"/>
              <a:ea typeface="+mn-ea"/>
              <a:cs typeface="Arial" panose="020B0604020202020204" pitchFamily="34" charset="0"/>
            </a:rPr>
            <a:t>Diseases of the</a:t>
          </a:r>
          <a:r>
            <a:rPr lang="fi-FI" sz="1400" baseline="0">
              <a:effectLst/>
              <a:latin typeface="Arial" panose="020B0604020202020204" pitchFamily="34" charset="0"/>
              <a:ea typeface="+mn-ea"/>
              <a:cs typeface="Arial" panose="020B0604020202020204" pitchFamily="34" charset="0"/>
            </a:rPr>
            <a:t> </a:t>
          </a:r>
          <a:endParaRPr lang="fi-FI" sz="1400">
            <a:effectLst/>
            <a:latin typeface="Arial" panose="020B0604020202020204" pitchFamily="34" charset="0"/>
            <a:cs typeface="Arial" panose="020B0604020202020204" pitchFamily="34" charset="0"/>
          </a:endParaRPr>
        </a:p>
        <a:p xmlns:a="http://schemas.openxmlformats.org/drawingml/2006/main">
          <a:r>
            <a:rPr lang="fi-FI" sz="1400">
              <a:effectLst/>
              <a:latin typeface="Arial" panose="020B0604020202020204" pitchFamily="34" charset="0"/>
              <a:ea typeface="+mn-ea"/>
              <a:cs typeface="Arial" panose="020B0604020202020204" pitchFamily="34" charset="0"/>
            </a:rPr>
            <a:t>circulatory system</a:t>
          </a:r>
          <a:endParaRPr lang="fi-FI"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0.81171</cdr:x>
      <cdr:y>0.36154</cdr:y>
    </cdr:from>
    <cdr:to>
      <cdr:x>0.82589</cdr:x>
      <cdr:y>0.43343</cdr:y>
    </cdr:to>
    <cdr:sp macro="" textlink="">
      <cdr:nvSpPr>
        <cdr:cNvPr id="22" name="AutoShape 18"/>
        <cdr:cNvSpPr>
          <a:spLocks xmlns:a="http://schemas.openxmlformats.org/drawingml/2006/main" noChangeShapeType="1"/>
        </cdr:cNvSpPr>
      </cdr:nvSpPr>
      <cdr:spPr bwMode="auto">
        <a:xfrm xmlns:a="http://schemas.openxmlformats.org/drawingml/2006/main" flipH="1">
          <a:off x="7997536" y="2432625"/>
          <a:ext cx="139711" cy="483709"/>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relSizeAnchor>
  <cdr:relSizeAnchor xmlns:cdr="http://schemas.openxmlformats.org/drawingml/2006/chartDrawing">
    <cdr:from>
      <cdr:x>0.00497</cdr:x>
      <cdr:y>0.02138</cdr:y>
    </cdr:from>
    <cdr:to>
      <cdr:x>0.71208</cdr:x>
      <cdr:y>0.15227</cdr:y>
    </cdr:to>
    <cdr:grpSp>
      <cdr:nvGrpSpPr>
        <cdr:cNvPr id="6" name="Ryhmä 5"/>
        <cdr:cNvGrpSpPr/>
      </cdr:nvGrpSpPr>
      <cdr:grpSpPr>
        <a:xfrm xmlns:a="http://schemas.openxmlformats.org/drawingml/2006/main">
          <a:off x="48996" y="143977"/>
          <a:ext cx="6970956" cy="881436"/>
          <a:chOff x="48949" y="143569"/>
          <a:chExt cx="6964205" cy="878943"/>
        </a:xfrm>
      </cdr:grpSpPr>
      <cdr:sp macro="" textlink="'Data 13'!$A$1">
        <cdr:nvSpPr>
          <cdr:cNvPr id="25" name="Text Box 21"/>
          <cdr:cNvSpPr txBox="1">
            <a:spLocks xmlns:a="http://schemas.openxmlformats.org/drawingml/2006/main" noChangeArrowheads="1"/>
          </cdr:cNvSpPr>
        </cdr:nvSpPr>
        <cdr:spPr bwMode="auto">
          <a:xfrm xmlns:a="http://schemas.openxmlformats.org/drawingml/2006/main">
            <a:off x="48949" y="143569"/>
            <a:ext cx="827303" cy="4331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6274CF7-03CF-4B8B-9F11-7AB286D24DEB}" type="TxLink">
              <a:rPr lang="en-US" sz="2400" b="0" i="0" u="none" strike="noStrike" baseline="0">
                <a:solidFill>
                  <a:srgbClr val="000000"/>
                </a:solidFill>
                <a:latin typeface="Arial"/>
                <a:cs typeface="Arial"/>
              </a:rPr>
              <a:pPr algn="l" rtl="0">
                <a:defRPr sz="1000"/>
              </a:pPr>
              <a:t>11.13</a:t>
            </a:fld>
            <a:endParaRPr lang="fi-FI" sz="2400" b="0" i="0" u="none" strike="noStrike" baseline="0">
              <a:solidFill>
                <a:srgbClr val="000000"/>
              </a:solidFill>
              <a:latin typeface="Arial"/>
              <a:cs typeface="Arial"/>
            </a:endParaRPr>
          </a:p>
        </cdr:txBody>
      </cdr:sp>
      <cdr:sp macro="" textlink="'Data 13'!$B$1">
        <cdr:nvSpPr>
          <cdr:cNvPr id="26" name="Text Box 21"/>
          <cdr:cNvSpPr txBox="1">
            <a:spLocks xmlns:a="http://schemas.openxmlformats.org/drawingml/2006/main" noChangeArrowheads="1"/>
          </cdr:cNvSpPr>
        </cdr:nvSpPr>
        <cdr:spPr bwMode="auto">
          <a:xfrm xmlns:a="http://schemas.openxmlformats.org/drawingml/2006/main">
            <a:off x="923927" y="153038"/>
            <a:ext cx="6089227" cy="8694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0F83E23-D006-4E4D-B0D3-059AAE0474BA}" type="TxLink">
              <a:rPr lang="en-US" sz="2400" b="0" i="0" u="none" strike="noStrike" baseline="0">
                <a:solidFill>
                  <a:srgbClr val="000000"/>
                </a:solidFill>
                <a:latin typeface="Arial"/>
                <a:cs typeface="Arial"/>
              </a:rPr>
              <a:pPr algn="l" rtl="0">
                <a:defRPr sz="1000"/>
              </a:pPr>
              <a:t>Recipients of care allowance for pensioners by diagnosis, 1990–2022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23" name="Ryhmä 22"/>
        <cdr:cNvGrpSpPr/>
      </cdr:nvGrpSpPr>
      <cdr:grpSpPr>
        <a:xfrm xmlns:a="http://schemas.openxmlformats.org/drawingml/2006/main">
          <a:off x="7426018" y="6190458"/>
          <a:ext cx="2432357" cy="543717"/>
          <a:chOff x="0" y="0"/>
          <a:chExt cx="2430000" cy="542179"/>
        </a:xfrm>
      </cdr:grpSpPr>
      <cdr:pic>
        <cdr:nvPicPr>
          <cdr:cNvPr id="24" name="Kuva 2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3'!$A$41">
        <cdr:nvSpPr>
          <cdr:cNvPr id="28"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FF01DE2-B826-46B3-893D-1F54F3A4E98F}"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27.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0.01805</cdr:x>
      <cdr:y>0.21631</cdr:y>
    </cdr:from>
    <cdr:to>
      <cdr:x>0.45668</cdr:x>
      <cdr:y>0.9186</cdr:y>
    </cdr:to>
    <cdr:graphicFrame macro="">
      <cdr:nvGraphicFramePr>
        <cdr:cNvPr id="6146" name="Chart 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0.48667</cdr:x>
      <cdr:y>0.22325</cdr:y>
    </cdr:from>
    <cdr:to>
      <cdr:x>0.9253</cdr:x>
      <cdr:y>0.92555</cdr:y>
    </cdr:to>
    <cdr:graphicFrame macro="">
      <cdr:nvGraphicFramePr>
        <cdr:cNvPr id="6147" name="Chart 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cdr:x>
      <cdr:y>0</cdr:y>
    </cdr:from>
    <cdr:to>
      <cdr:x>0.00975</cdr:x>
      <cdr:y>0.04125</cdr:y>
    </cdr:to>
    <cdr:sp macro="" textlink="" fLocksText="0">
      <cdr:nvSpPr>
        <cdr:cNvPr id="6148" name="Text Box 10"/>
        <cdr:cNvSpPr txBox="1">
          <a:spLocks xmlns:a="http://schemas.openxmlformats.org/drawingml/2006/main" noChangeArrowheads="1"/>
        </cdr:cNvSpPr>
      </cdr:nvSpPr>
      <cdr:spPr bwMode="auto">
        <a:xfrm xmlns:a="http://schemas.openxmlformats.org/drawingml/2006/main">
          <a:off x="0" y="0"/>
          <a:ext cx="95933" cy="2766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18288" tIns="0" rIns="0" bIns="0" upright="1"/>
        <a:lstStyle xmlns:a="http://schemas.openxmlformats.org/drawingml/2006/main"/>
        <a:p xmlns:a="http://schemas.openxmlformats.org/drawingml/2006/main">
          <a:pPr rtl="0">
            <a:defRPr sz="1000"/>
          </a:pPr>
          <a:endParaRPr lang="fi-FI"/>
        </a:p>
      </cdr:txBody>
    </cdr:sp>
  </cdr:relSizeAnchor>
  <cdr:relSizeAnchor xmlns:cdr="http://schemas.openxmlformats.org/drawingml/2006/chartDrawing">
    <cdr:from>
      <cdr:x>0.84875</cdr:x>
      <cdr:y>0.91625</cdr:y>
    </cdr:from>
    <cdr:to>
      <cdr:x>0.85275</cdr:x>
      <cdr:y>0.94775</cdr:y>
    </cdr:to>
    <cdr:sp macro="" textlink="" fLocksText="0">
      <cdr:nvSpPr>
        <cdr:cNvPr id="6161" name="Text Box 32"/>
        <cdr:cNvSpPr txBox="1">
          <a:spLocks xmlns:a="http://schemas.openxmlformats.org/drawingml/2006/main" noChangeArrowheads="1"/>
        </cdr:cNvSpPr>
      </cdr:nvSpPr>
      <cdr:spPr bwMode="auto">
        <a:xfrm xmlns:a="http://schemas.openxmlformats.org/drawingml/2006/main">
          <a:off x="8351127" y="6144006"/>
          <a:ext cx="39357" cy="2112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18288" tIns="0" rIns="0" bIns="0" upright="1"/>
        <a:lstStyle xmlns:a="http://schemas.openxmlformats.org/drawingml/2006/main"/>
        <a:p xmlns:a="http://schemas.openxmlformats.org/drawingml/2006/main">
          <a:pPr rtl="0">
            <a:defRPr sz="1000"/>
          </a:pPr>
          <a:endParaRPr lang="fi-FI"/>
        </a:p>
      </cdr:txBody>
    </cdr:sp>
  </cdr:relSizeAnchor>
  <cdr:relSizeAnchor xmlns:cdr="http://schemas.openxmlformats.org/drawingml/2006/chartDrawing">
    <cdr:from>
      <cdr:x>0</cdr:x>
      <cdr:y>0</cdr:y>
    </cdr:from>
    <cdr:to>
      <cdr:x>0.00225</cdr:x>
      <cdr:y>0.0035</cdr:y>
    </cdr:to>
    <cdr:pic>
      <cdr:nvPicPr>
        <cdr:cNvPr id="6162" name="chart"/>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0" y="0"/>
          <a:ext cx="22138" cy="234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pic>
  </cdr:relSizeAnchor>
  <cdr:relSizeAnchor xmlns:cdr="http://schemas.openxmlformats.org/drawingml/2006/chartDrawing">
    <cdr:from>
      <cdr:x>0.0083</cdr:x>
      <cdr:y>0.03651</cdr:y>
    </cdr:from>
    <cdr:to>
      <cdr:x>1</cdr:x>
      <cdr:y>0.0966</cdr:y>
    </cdr:to>
    <cdr:grpSp>
      <cdr:nvGrpSpPr>
        <cdr:cNvPr id="25" name="Ryhmä 24"/>
        <cdr:cNvGrpSpPr/>
      </cdr:nvGrpSpPr>
      <cdr:grpSpPr>
        <a:xfrm xmlns:a="http://schemas.openxmlformats.org/drawingml/2006/main">
          <a:off x="81825" y="245865"/>
          <a:ext cx="9776550" cy="404656"/>
          <a:chOff x="-28548" y="0"/>
          <a:chExt cx="9766930" cy="403491"/>
        </a:xfrm>
      </cdr:grpSpPr>
      <cdr:sp macro="" textlink="'Data 14'!$A$1">
        <cdr:nvSpPr>
          <cdr:cNvPr id="28" name="Text Box 21"/>
          <cdr:cNvSpPr txBox="1">
            <a:spLocks xmlns:a="http://schemas.openxmlformats.org/drawingml/2006/main" noChangeArrowheads="1"/>
          </cdr:cNvSpPr>
        </cdr:nvSpPr>
        <cdr:spPr bwMode="auto">
          <a:xfrm xmlns:a="http://schemas.openxmlformats.org/drawingml/2006/main">
            <a:off x="-28548" y="0"/>
            <a:ext cx="842179" cy="4034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6A73FA2-56E1-474D-9B70-A10D42DAE662}" type="TxLink">
              <a:rPr lang="en-US" sz="2400" b="0" i="0" u="none" strike="noStrike" baseline="0">
                <a:solidFill>
                  <a:srgbClr val="000000"/>
                </a:solidFill>
                <a:latin typeface="Arial"/>
                <a:cs typeface="Arial"/>
              </a:rPr>
              <a:pPr algn="l" rtl="0">
                <a:defRPr sz="1000"/>
              </a:pPr>
              <a:t>11.14</a:t>
            </a:fld>
            <a:endParaRPr lang="fi-FI" sz="2400" b="0" i="0" u="none" strike="noStrike" baseline="0">
              <a:solidFill>
                <a:sysClr val="windowText" lastClr="000000"/>
              </a:solidFill>
              <a:latin typeface="Arial"/>
              <a:cs typeface="Arial"/>
            </a:endParaRPr>
          </a:p>
        </cdr:txBody>
      </cdr:sp>
      <cdr:sp macro="" textlink="'Data 14'!$B$1">
        <cdr:nvSpPr>
          <cdr:cNvPr id="29" name="Text Box 21"/>
          <cdr:cNvSpPr txBox="1">
            <a:spLocks xmlns:a="http://schemas.openxmlformats.org/drawingml/2006/main" noChangeArrowheads="1"/>
          </cdr:cNvSpPr>
        </cdr:nvSpPr>
        <cdr:spPr bwMode="auto">
          <a:xfrm xmlns:a="http://schemas.openxmlformats.org/drawingml/2006/main">
            <a:off x="832655" y="0"/>
            <a:ext cx="8905727" cy="4034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7841A62-97F7-479B-A3C1-0FAA0378C68B}" type="TxLink">
              <a:rPr lang="en-US" sz="2400" b="0" i="0" u="none" strike="noStrike" baseline="0">
                <a:solidFill>
                  <a:srgbClr val="000000"/>
                </a:solidFill>
                <a:latin typeface="Arial"/>
                <a:cs typeface="Arial"/>
              </a:rPr>
              <a:pPr algn="l" rtl="0">
                <a:defRPr sz="1000"/>
              </a:pPr>
              <a:t>Recipients of care allowance for pensioners by age group, 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0.06581</cdr:x>
      <cdr:y>0.17119</cdr:y>
    </cdr:from>
    <cdr:to>
      <cdr:x>0.87474</cdr:x>
      <cdr:y>0.87089</cdr:y>
    </cdr:to>
    <cdr:grpSp>
      <cdr:nvGrpSpPr>
        <cdr:cNvPr id="8" name="Ryhmä 7"/>
        <cdr:cNvGrpSpPr/>
      </cdr:nvGrpSpPr>
      <cdr:grpSpPr>
        <a:xfrm xmlns:a="http://schemas.openxmlformats.org/drawingml/2006/main">
          <a:off x="648780" y="1152823"/>
          <a:ext cx="7974735" cy="4711903"/>
          <a:chOff x="1153005" y="1149562"/>
          <a:chExt cx="7967030" cy="4698573"/>
        </a:xfrm>
      </cdr:grpSpPr>
      <cdr:sp macro="" textlink="'Data 14'!$A$3">
        <cdr:nvSpPr>
          <cdr:cNvPr id="6150" name="Text Box 12"/>
          <cdr:cNvSpPr txBox="1">
            <a:spLocks xmlns:a="http://schemas.openxmlformats.org/drawingml/2006/main" noChangeArrowheads="1"/>
          </cdr:cNvSpPr>
        </cdr:nvSpPr>
        <cdr:spPr bwMode="auto">
          <a:xfrm xmlns:a="http://schemas.openxmlformats.org/drawingml/2006/main">
            <a:off x="4683424" y="1149562"/>
            <a:ext cx="907768" cy="2387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overflow" horzOverflow="overflow" wrap="square" lIns="36576" tIns="32004" rIns="0" bIns="0" anchor="t" upright="1">
            <a:spAutoFit/>
          </a:bodyPr>
          <a:lstStyle xmlns:a="http://schemas.openxmlformats.org/drawingml/2006/main"/>
          <a:p xmlns:a="http://schemas.openxmlformats.org/drawingml/2006/main">
            <a:pPr algn="ctr" rtl="0">
              <a:defRPr sz="1000"/>
            </a:pPr>
            <a:fld id="{333AD33B-BFEA-4E6D-8854-A0A6B3514ECA}" type="TxLink">
              <a:rPr lang="en-US" sz="1400" b="0" i="0" u="none" strike="noStrike" baseline="0">
                <a:solidFill>
                  <a:srgbClr val="000000"/>
                </a:solidFill>
                <a:latin typeface="Arial"/>
                <a:cs typeface="Arial"/>
              </a:rPr>
              <a:pPr algn="ctr" rtl="0">
                <a:defRPr sz="1000"/>
              </a:pPr>
              <a:t>Age group</a:t>
            </a:fld>
            <a:endParaRPr lang="fi-FI" sz="1400" b="0" i="0" u="none" strike="noStrike" baseline="0">
              <a:solidFill>
                <a:srgbClr val="000000"/>
              </a:solidFill>
              <a:latin typeface="Arial"/>
              <a:cs typeface="Arial"/>
            </a:endParaRPr>
          </a:p>
        </cdr:txBody>
      </cdr:sp>
      <cdr:sp macro="" textlink="'Data 14'!$B$3">
        <cdr:nvSpPr>
          <cdr:cNvPr id="6159" name="Text Box 23"/>
          <cdr:cNvSpPr txBox="1">
            <a:spLocks xmlns:a="http://schemas.openxmlformats.org/drawingml/2006/main" noChangeArrowheads="1"/>
          </cdr:cNvSpPr>
        </cdr:nvSpPr>
        <cdr:spPr bwMode="auto">
          <a:xfrm xmlns:a="http://schemas.openxmlformats.org/drawingml/2006/main">
            <a:off x="1153005" y="1161851"/>
            <a:ext cx="3685735" cy="2387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32004" rIns="0" bIns="0" anchor="t" upright="1">
            <a:spAutoFit/>
          </a:bodyPr>
          <a:lstStyle xmlns:a="http://schemas.openxmlformats.org/drawingml/2006/main"/>
          <a:p xmlns:a="http://schemas.openxmlformats.org/drawingml/2006/main">
            <a:pPr algn="ctr" rtl="0">
              <a:defRPr sz="1000"/>
            </a:pPr>
            <a:fld id="{7EF8C24A-5758-47ED-A161-8675AF23FD82}" type="TxLink">
              <a:rPr lang="en-US" sz="1400" b="0" i="0" u="none" strike="noStrike" baseline="0">
                <a:solidFill>
                  <a:srgbClr val="000000"/>
                </a:solidFill>
                <a:latin typeface="Arial"/>
                <a:cs typeface="Arial"/>
              </a:rPr>
              <a:pPr algn="ctr" rtl="0">
                <a:defRPr sz="1000"/>
              </a:pPr>
              <a:t>Men</a:t>
            </a:fld>
            <a:endParaRPr lang="fi-FI" sz="1400" b="0" i="0" u="none" strike="noStrike" baseline="0">
              <a:solidFill>
                <a:srgbClr val="000000"/>
              </a:solidFill>
              <a:latin typeface="Arial"/>
              <a:cs typeface="Arial"/>
            </a:endParaRPr>
          </a:p>
        </cdr:txBody>
      </cdr:sp>
      <cdr:sp macro="" textlink="'Data 14'!$C$3">
        <cdr:nvSpPr>
          <cdr:cNvPr id="6160" name="Text Box 24"/>
          <cdr:cNvSpPr txBox="1">
            <a:spLocks xmlns:a="http://schemas.openxmlformats.org/drawingml/2006/main" noChangeArrowheads="1"/>
          </cdr:cNvSpPr>
        </cdr:nvSpPr>
        <cdr:spPr bwMode="auto">
          <a:xfrm xmlns:a="http://schemas.openxmlformats.org/drawingml/2006/main">
            <a:off x="5410170" y="1161851"/>
            <a:ext cx="3709865" cy="2387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27432" tIns="32004" rIns="0" bIns="0" anchor="t" upright="1">
            <a:spAutoFit/>
          </a:bodyPr>
          <a:lstStyle xmlns:a="http://schemas.openxmlformats.org/drawingml/2006/main"/>
          <a:p xmlns:a="http://schemas.openxmlformats.org/drawingml/2006/main">
            <a:pPr algn="ctr" rtl="0">
              <a:defRPr sz="1000"/>
            </a:pPr>
            <a:fld id="{08874D7D-B375-44D0-9D68-86BD59A9A235}" type="TxLink">
              <a:rPr lang="en-US" sz="1400" b="0" i="0" u="none" strike="noStrike" baseline="0">
                <a:solidFill>
                  <a:srgbClr val="000000"/>
                </a:solidFill>
                <a:latin typeface="Arial"/>
                <a:cs typeface="Arial"/>
              </a:rPr>
              <a:pPr algn="ctr" rtl="0">
                <a:defRPr sz="1000"/>
              </a:pPr>
              <a:t>Women</a:t>
            </a:fld>
            <a:endParaRPr lang="fi-FI" sz="1400" b="0" i="0" u="none" strike="noStrike" baseline="0">
              <a:solidFill>
                <a:srgbClr val="000000"/>
              </a:solidFill>
              <a:latin typeface="Arial"/>
              <a:cs typeface="Arial"/>
            </a:endParaRPr>
          </a:p>
        </cdr:txBody>
      </cdr:sp>
      <cdr:grpSp>
        <cdr:nvGrpSpPr>
          <cdr:cNvPr id="3" name="Ryhmä 2"/>
          <cdr:cNvGrpSpPr/>
        </cdr:nvGrpSpPr>
        <cdr:grpSpPr>
          <a:xfrm xmlns:a="http://schemas.openxmlformats.org/drawingml/2006/main">
            <a:off x="4841892" y="1498614"/>
            <a:ext cx="572513" cy="4349521"/>
            <a:chOff x="4841892" y="1498614"/>
            <a:chExt cx="572513" cy="4349521"/>
          </a:xfrm>
        </cdr:grpSpPr>
        <cdr:sp macro="" textlink="'Data 14'!$A$4">
          <cdr:nvSpPr>
            <cdr:cNvPr id="6158" name="Text Box 21"/>
            <cdr:cNvSpPr txBox="1">
              <a:spLocks xmlns:a="http://schemas.openxmlformats.org/drawingml/2006/main" noChangeArrowheads="1"/>
            </cdr:cNvSpPr>
          </cdr:nvSpPr>
          <cdr:spPr bwMode="auto">
            <a:xfrm xmlns:a="http://schemas.openxmlformats.org/drawingml/2006/main">
              <a:off x="4841892" y="5641668"/>
              <a:ext cx="551517"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overflow" horzOverflow="overflow" wrap="square" lIns="36000" tIns="0" rIns="36000" bIns="0" anchor="ctr" upright="1">
              <a:spAutoFit/>
            </a:bodyPr>
            <a:lstStyle xmlns:a="http://schemas.openxmlformats.org/drawingml/2006/main"/>
            <a:p xmlns:a="http://schemas.openxmlformats.org/drawingml/2006/main">
              <a:pPr algn="r" rtl="0">
                <a:defRPr sz="1000"/>
              </a:pPr>
              <a:fld id="{16ABB44E-BCE2-4F4C-9A63-34C5B5902C77}" type="TxLink">
                <a:rPr lang="en-US" sz="1400" b="0" i="0" u="none" strike="noStrike" baseline="0">
                  <a:solidFill>
                    <a:srgbClr val="000000"/>
                  </a:solidFill>
                  <a:latin typeface="Arial"/>
                  <a:cs typeface="Arial"/>
                </a:rPr>
                <a:pPr algn="r" rtl="0">
                  <a:defRPr sz="1000"/>
                </a:pPr>
                <a:t>-19</a:t>
              </a:fld>
              <a:endParaRPr lang="fi-FI" sz="1400" b="0" i="0" u="none" strike="noStrike" baseline="0">
                <a:solidFill>
                  <a:srgbClr val="000000"/>
                </a:solidFill>
                <a:latin typeface="Arial"/>
                <a:cs typeface="Arial"/>
              </a:endParaRPr>
            </a:p>
          </cdr:txBody>
        </cdr:sp>
        <cdr:sp macro="" textlink="'Data 14'!$A$5">
          <cdr:nvSpPr>
            <cdr:cNvPr id="33" name="Text Box 21"/>
            <cdr:cNvSpPr txBox="1">
              <a:spLocks xmlns:a="http://schemas.openxmlformats.org/drawingml/2006/main" noChangeArrowheads="1"/>
            </cdr:cNvSpPr>
          </cdr:nvSpPr>
          <cdr:spPr bwMode="auto">
            <a:xfrm xmlns:a="http://schemas.openxmlformats.org/drawingml/2006/main">
              <a:off x="4841892" y="5397958"/>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F72F86E9-6ED9-43B2-9162-0121BB5AF6F7}" type="TxLink">
                <a:rPr lang="en-US" sz="1400" b="0" i="0" u="none" strike="noStrike" baseline="0">
                  <a:solidFill>
                    <a:srgbClr val="000000"/>
                  </a:solidFill>
                  <a:latin typeface="Arial"/>
                  <a:cs typeface="Arial"/>
                </a:rPr>
                <a:pPr algn="ctr" rtl="0">
                  <a:defRPr sz="1000"/>
                </a:pPr>
                <a:t>20-24</a:t>
              </a:fld>
              <a:endParaRPr lang="fi-FI" sz="1400" b="0" i="0" u="none" strike="noStrike" baseline="0">
                <a:solidFill>
                  <a:srgbClr val="000000"/>
                </a:solidFill>
                <a:latin typeface="Arial"/>
                <a:cs typeface="Arial"/>
              </a:endParaRPr>
            </a:p>
          </cdr:txBody>
        </cdr:sp>
        <cdr:sp macro="" textlink="'Data 14'!$A$6">
          <cdr:nvSpPr>
            <cdr:cNvPr id="34" name="Text Box 21"/>
            <cdr:cNvSpPr txBox="1">
              <a:spLocks xmlns:a="http://schemas.openxmlformats.org/drawingml/2006/main" noChangeArrowheads="1"/>
            </cdr:cNvSpPr>
          </cdr:nvSpPr>
          <cdr:spPr bwMode="auto">
            <a:xfrm xmlns:a="http://schemas.openxmlformats.org/drawingml/2006/main">
              <a:off x="4841892" y="5154249"/>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CE8F7FD8-EA17-4CD7-938B-63C4F98399BE}" type="TxLink">
                <a:rPr lang="en-US" sz="1400" b="0" i="0" u="none" strike="noStrike" baseline="0">
                  <a:solidFill>
                    <a:srgbClr val="000000"/>
                  </a:solidFill>
                  <a:latin typeface="Arial"/>
                  <a:cs typeface="Arial"/>
                </a:rPr>
                <a:pPr algn="ctr" rtl="0">
                  <a:defRPr sz="1000"/>
                </a:pPr>
                <a:t>25-29</a:t>
              </a:fld>
              <a:endParaRPr lang="fi-FI" sz="1400" b="0" i="0" u="none" strike="noStrike" baseline="0">
                <a:solidFill>
                  <a:srgbClr val="000000"/>
                </a:solidFill>
                <a:latin typeface="Arial"/>
                <a:cs typeface="Arial"/>
              </a:endParaRPr>
            </a:p>
          </cdr:txBody>
        </cdr:sp>
        <cdr:sp macro="" textlink="'Data 14'!$A$7">
          <cdr:nvSpPr>
            <cdr:cNvPr id="35" name="Text Box 21"/>
            <cdr:cNvSpPr txBox="1">
              <a:spLocks xmlns:a="http://schemas.openxmlformats.org/drawingml/2006/main" noChangeArrowheads="1"/>
            </cdr:cNvSpPr>
          </cdr:nvSpPr>
          <cdr:spPr bwMode="auto">
            <a:xfrm xmlns:a="http://schemas.openxmlformats.org/drawingml/2006/main">
              <a:off x="4841892" y="4910540"/>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2EC01D6F-B5F6-46E8-B642-B0503601EDC9}" type="TxLink">
                <a:rPr lang="en-US" sz="1400" b="0" i="0" u="none" strike="noStrike" baseline="0">
                  <a:solidFill>
                    <a:srgbClr val="000000"/>
                  </a:solidFill>
                  <a:latin typeface="Arial"/>
                  <a:cs typeface="Arial"/>
                </a:rPr>
                <a:pPr algn="ctr" rtl="0">
                  <a:defRPr sz="1000"/>
                </a:pPr>
                <a:t>30-34</a:t>
              </a:fld>
              <a:endParaRPr lang="fi-FI" sz="1400" b="0" i="0" u="none" strike="noStrike" baseline="0">
                <a:solidFill>
                  <a:srgbClr val="000000"/>
                </a:solidFill>
                <a:latin typeface="Arial"/>
                <a:cs typeface="Arial"/>
              </a:endParaRPr>
            </a:p>
          </cdr:txBody>
        </cdr:sp>
        <cdr:sp macro="" textlink="'Data 14'!$A$8">
          <cdr:nvSpPr>
            <cdr:cNvPr id="36" name="Text Box 21"/>
            <cdr:cNvSpPr txBox="1">
              <a:spLocks xmlns:a="http://schemas.openxmlformats.org/drawingml/2006/main" noChangeArrowheads="1"/>
            </cdr:cNvSpPr>
          </cdr:nvSpPr>
          <cdr:spPr bwMode="auto">
            <a:xfrm xmlns:a="http://schemas.openxmlformats.org/drawingml/2006/main">
              <a:off x="4841892" y="4666831"/>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CB817B40-0412-425D-A957-793B45D5491E}" type="TxLink">
                <a:rPr lang="en-US" sz="1400" b="0" i="0" u="none" strike="noStrike" baseline="0">
                  <a:solidFill>
                    <a:srgbClr val="000000"/>
                  </a:solidFill>
                  <a:latin typeface="Arial"/>
                  <a:cs typeface="Arial"/>
                </a:rPr>
                <a:pPr algn="ctr" rtl="0">
                  <a:defRPr sz="1000"/>
                </a:pPr>
                <a:t>35-39</a:t>
              </a:fld>
              <a:endParaRPr lang="fi-FI" sz="1400" b="0" i="0" u="none" strike="noStrike" baseline="0">
                <a:solidFill>
                  <a:srgbClr val="000000"/>
                </a:solidFill>
                <a:latin typeface="Arial"/>
                <a:cs typeface="Arial"/>
              </a:endParaRPr>
            </a:p>
          </cdr:txBody>
        </cdr:sp>
        <cdr:sp macro="" textlink="'Data 14'!$A$9">
          <cdr:nvSpPr>
            <cdr:cNvPr id="37" name="Text Box 21"/>
            <cdr:cNvSpPr txBox="1">
              <a:spLocks xmlns:a="http://schemas.openxmlformats.org/drawingml/2006/main" noChangeArrowheads="1"/>
            </cdr:cNvSpPr>
          </cdr:nvSpPr>
          <cdr:spPr bwMode="auto">
            <a:xfrm xmlns:a="http://schemas.openxmlformats.org/drawingml/2006/main">
              <a:off x="4841892" y="4423122"/>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653C81D8-1C15-4E27-BDE2-9831EE976FA2}" type="TxLink">
                <a:rPr lang="en-US" sz="1400" b="0" i="0" u="none" strike="noStrike" baseline="0">
                  <a:solidFill>
                    <a:srgbClr val="000000"/>
                  </a:solidFill>
                  <a:latin typeface="Arial"/>
                  <a:cs typeface="Arial"/>
                </a:rPr>
                <a:pPr algn="ctr" rtl="0">
                  <a:defRPr sz="1000"/>
                </a:pPr>
                <a:t>40-44</a:t>
              </a:fld>
              <a:endParaRPr lang="fi-FI" sz="1400" b="0" i="0" u="none" strike="noStrike" baseline="0">
                <a:solidFill>
                  <a:srgbClr val="000000"/>
                </a:solidFill>
                <a:latin typeface="Arial"/>
                <a:cs typeface="Arial"/>
              </a:endParaRPr>
            </a:p>
          </cdr:txBody>
        </cdr:sp>
        <cdr:sp macro="" textlink="'Data 14'!$A$10">
          <cdr:nvSpPr>
            <cdr:cNvPr id="38" name="Text Box 21"/>
            <cdr:cNvSpPr txBox="1">
              <a:spLocks xmlns:a="http://schemas.openxmlformats.org/drawingml/2006/main" noChangeArrowheads="1"/>
            </cdr:cNvSpPr>
          </cdr:nvSpPr>
          <cdr:spPr bwMode="auto">
            <a:xfrm xmlns:a="http://schemas.openxmlformats.org/drawingml/2006/main">
              <a:off x="4841892" y="4179413"/>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A729E8B5-135C-4233-8A1F-1145D8039B4C}" type="TxLink">
                <a:rPr lang="en-US" sz="1400" b="0" i="0" u="none" strike="noStrike" baseline="0">
                  <a:solidFill>
                    <a:srgbClr val="000000"/>
                  </a:solidFill>
                  <a:latin typeface="Arial"/>
                  <a:cs typeface="Arial"/>
                </a:rPr>
                <a:pPr algn="ctr" rtl="0">
                  <a:defRPr sz="1000"/>
                </a:pPr>
                <a:t>45-49</a:t>
              </a:fld>
              <a:endParaRPr lang="fi-FI" sz="1400" b="0" i="0" u="none" strike="noStrike" baseline="0">
                <a:solidFill>
                  <a:srgbClr val="000000"/>
                </a:solidFill>
                <a:latin typeface="Arial"/>
                <a:cs typeface="Arial"/>
              </a:endParaRPr>
            </a:p>
          </cdr:txBody>
        </cdr:sp>
        <cdr:sp macro="" textlink="'Data 14'!$A$11">
          <cdr:nvSpPr>
            <cdr:cNvPr id="39" name="Text Box 21"/>
            <cdr:cNvSpPr txBox="1">
              <a:spLocks xmlns:a="http://schemas.openxmlformats.org/drawingml/2006/main" noChangeArrowheads="1"/>
            </cdr:cNvSpPr>
          </cdr:nvSpPr>
          <cdr:spPr bwMode="auto">
            <a:xfrm xmlns:a="http://schemas.openxmlformats.org/drawingml/2006/main">
              <a:off x="4841892" y="3935704"/>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4DE990F7-06C1-42B1-813E-CEF1B4EA7DC8}" type="TxLink">
                <a:rPr lang="en-US" sz="1400" b="0" i="0" u="none" strike="noStrike" baseline="0">
                  <a:solidFill>
                    <a:srgbClr val="000000"/>
                  </a:solidFill>
                  <a:latin typeface="Arial"/>
                  <a:cs typeface="Arial"/>
                </a:rPr>
                <a:pPr algn="ctr" rtl="0">
                  <a:defRPr sz="1000"/>
                </a:pPr>
                <a:t>50-54</a:t>
              </a:fld>
              <a:endParaRPr lang="fi-FI" sz="1400" b="0" i="0" u="none" strike="noStrike" baseline="0">
                <a:solidFill>
                  <a:srgbClr val="000000"/>
                </a:solidFill>
                <a:latin typeface="Arial"/>
                <a:cs typeface="Arial"/>
              </a:endParaRPr>
            </a:p>
          </cdr:txBody>
        </cdr:sp>
        <cdr:sp macro="" textlink="'Data 14'!$A$12">
          <cdr:nvSpPr>
            <cdr:cNvPr id="40" name="Text Box 21"/>
            <cdr:cNvSpPr txBox="1">
              <a:spLocks xmlns:a="http://schemas.openxmlformats.org/drawingml/2006/main" noChangeArrowheads="1"/>
            </cdr:cNvSpPr>
          </cdr:nvSpPr>
          <cdr:spPr bwMode="auto">
            <a:xfrm xmlns:a="http://schemas.openxmlformats.org/drawingml/2006/main">
              <a:off x="4841892" y="3691995"/>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0CF34D20-0FF8-4842-845A-E69F40CBCA56}" type="TxLink">
                <a:rPr lang="en-US" sz="1400" b="0" i="0" u="none" strike="noStrike" baseline="0">
                  <a:solidFill>
                    <a:srgbClr val="000000"/>
                  </a:solidFill>
                  <a:latin typeface="Arial"/>
                  <a:cs typeface="Arial"/>
                </a:rPr>
                <a:pPr algn="ctr" rtl="0">
                  <a:defRPr sz="1000"/>
                </a:pPr>
                <a:t>55-59</a:t>
              </a:fld>
              <a:endParaRPr lang="fi-FI" sz="1400" b="0" i="0" u="none" strike="noStrike" baseline="0">
                <a:solidFill>
                  <a:srgbClr val="000000"/>
                </a:solidFill>
                <a:latin typeface="Arial"/>
                <a:cs typeface="Arial"/>
              </a:endParaRPr>
            </a:p>
          </cdr:txBody>
        </cdr:sp>
        <cdr:sp macro="" textlink="'Data 14'!$A$13">
          <cdr:nvSpPr>
            <cdr:cNvPr id="41" name="Text Box 21"/>
            <cdr:cNvSpPr txBox="1">
              <a:spLocks xmlns:a="http://schemas.openxmlformats.org/drawingml/2006/main" noChangeArrowheads="1"/>
            </cdr:cNvSpPr>
          </cdr:nvSpPr>
          <cdr:spPr bwMode="auto">
            <a:xfrm xmlns:a="http://schemas.openxmlformats.org/drawingml/2006/main">
              <a:off x="4841892" y="3448286"/>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24C4408D-5FDA-4705-87F4-DC772F6DA4B1}" type="TxLink">
                <a:rPr lang="en-US" sz="1400" b="0" i="0" u="none" strike="noStrike" baseline="0">
                  <a:solidFill>
                    <a:srgbClr val="000000"/>
                  </a:solidFill>
                  <a:latin typeface="Arial"/>
                  <a:cs typeface="Arial"/>
                </a:rPr>
                <a:pPr algn="ctr" rtl="0">
                  <a:defRPr sz="1000"/>
                </a:pPr>
                <a:t>60-64</a:t>
              </a:fld>
              <a:endParaRPr lang="fi-FI" sz="1400" b="0" i="0" u="none" strike="noStrike" baseline="0">
                <a:solidFill>
                  <a:srgbClr val="000000"/>
                </a:solidFill>
                <a:latin typeface="Arial"/>
                <a:cs typeface="Arial"/>
              </a:endParaRPr>
            </a:p>
          </cdr:txBody>
        </cdr:sp>
        <cdr:sp macro="" textlink="'Data 14'!$A$14">
          <cdr:nvSpPr>
            <cdr:cNvPr id="42" name="Text Box 21"/>
            <cdr:cNvSpPr txBox="1">
              <a:spLocks xmlns:a="http://schemas.openxmlformats.org/drawingml/2006/main" noChangeArrowheads="1"/>
            </cdr:cNvSpPr>
          </cdr:nvSpPr>
          <cdr:spPr bwMode="auto">
            <a:xfrm xmlns:a="http://schemas.openxmlformats.org/drawingml/2006/main">
              <a:off x="4841892" y="3204577"/>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04FBBB91-59A7-49C3-8F23-EFEFB08FD8DA}" type="TxLink">
                <a:rPr lang="en-US" sz="1400" b="0" i="0" u="none" strike="noStrike" baseline="0">
                  <a:solidFill>
                    <a:srgbClr val="000000"/>
                  </a:solidFill>
                  <a:latin typeface="Arial"/>
                  <a:cs typeface="Arial"/>
                </a:rPr>
                <a:pPr algn="ctr" rtl="0">
                  <a:defRPr sz="1000"/>
                </a:pPr>
                <a:t>65-69</a:t>
              </a:fld>
              <a:endParaRPr lang="fi-FI" sz="1400" b="0" i="0" u="none" strike="noStrike" baseline="0">
                <a:solidFill>
                  <a:srgbClr val="000000"/>
                </a:solidFill>
                <a:latin typeface="Arial"/>
                <a:cs typeface="Arial"/>
              </a:endParaRPr>
            </a:p>
          </cdr:txBody>
        </cdr:sp>
        <cdr:sp macro="" textlink="'Data 14'!$A$15">
          <cdr:nvSpPr>
            <cdr:cNvPr id="43" name="Text Box 21"/>
            <cdr:cNvSpPr txBox="1">
              <a:spLocks xmlns:a="http://schemas.openxmlformats.org/drawingml/2006/main" noChangeArrowheads="1"/>
            </cdr:cNvSpPr>
          </cdr:nvSpPr>
          <cdr:spPr bwMode="auto">
            <a:xfrm xmlns:a="http://schemas.openxmlformats.org/drawingml/2006/main">
              <a:off x="4841892" y="2960868"/>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03B97413-7577-43D3-937F-3339EDA4849C}" type="TxLink">
                <a:rPr lang="en-US" sz="1400" b="0" i="0" u="none" strike="noStrike" baseline="0">
                  <a:solidFill>
                    <a:srgbClr val="000000"/>
                  </a:solidFill>
                  <a:latin typeface="Arial"/>
                  <a:cs typeface="Arial"/>
                </a:rPr>
                <a:pPr algn="ctr" rtl="0">
                  <a:defRPr sz="1000"/>
                </a:pPr>
                <a:t>70-74</a:t>
              </a:fld>
              <a:endParaRPr lang="fi-FI" sz="1400" b="0" i="0" u="none" strike="noStrike" baseline="0">
                <a:solidFill>
                  <a:srgbClr val="000000"/>
                </a:solidFill>
                <a:latin typeface="Arial"/>
                <a:cs typeface="Arial"/>
              </a:endParaRPr>
            </a:p>
          </cdr:txBody>
        </cdr:sp>
        <cdr:sp macro="" textlink="'Data 14'!$A$16">
          <cdr:nvSpPr>
            <cdr:cNvPr id="44" name="Text Box 21"/>
            <cdr:cNvSpPr txBox="1">
              <a:spLocks xmlns:a="http://schemas.openxmlformats.org/drawingml/2006/main" noChangeArrowheads="1"/>
            </cdr:cNvSpPr>
          </cdr:nvSpPr>
          <cdr:spPr bwMode="auto">
            <a:xfrm xmlns:a="http://schemas.openxmlformats.org/drawingml/2006/main">
              <a:off x="4841892" y="2717159"/>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83DA66BB-F987-4ABD-A7B1-ADAF348874B5}" type="TxLink">
                <a:rPr lang="en-US" sz="1400" b="0" i="0" u="none" strike="noStrike" baseline="0">
                  <a:solidFill>
                    <a:srgbClr val="000000"/>
                  </a:solidFill>
                  <a:latin typeface="Arial"/>
                  <a:cs typeface="Arial"/>
                </a:rPr>
                <a:pPr algn="ctr" rtl="0">
                  <a:defRPr sz="1000"/>
                </a:pPr>
                <a:t>75-79</a:t>
              </a:fld>
              <a:endParaRPr lang="fi-FI" sz="1400" b="0" i="0" u="none" strike="noStrike" baseline="0">
                <a:solidFill>
                  <a:srgbClr val="000000"/>
                </a:solidFill>
                <a:latin typeface="Arial"/>
                <a:cs typeface="Arial"/>
              </a:endParaRPr>
            </a:p>
          </cdr:txBody>
        </cdr:sp>
        <cdr:sp macro="" textlink="'Data 14'!$A$17">
          <cdr:nvSpPr>
            <cdr:cNvPr id="45" name="Text Box 21"/>
            <cdr:cNvSpPr txBox="1">
              <a:spLocks xmlns:a="http://schemas.openxmlformats.org/drawingml/2006/main" noChangeArrowheads="1"/>
            </cdr:cNvSpPr>
          </cdr:nvSpPr>
          <cdr:spPr bwMode="auto">
            <a:xfrm xmlns:a="http://schemas.openxmlformats.org/drawingml/2006/main">
              <a:off x="4841892" y="2473450"/>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FFBEF430-BEA2-4497-9BCE-015AF9AADF86}" type="TxLink">
                <a:rPr lang="en-US" sz="1400" b="0" i="0" u="none" strike="noStrike" baseline="0">
                  <a:solidFill>
                    <a:srgbClr val="000000"/>
                  </a:solidFill>
                  <a:latin typeface="Arial"/>
                  <a:cs typeface="Arial"/>
                </a:rPr>
                <a:pPr algn="ctr" rtl="0">
                  <a:defRPr sz="1000"/>
                </a:pPr>
                <a:t>80-84</a:t>
              </a:fld>
              <a:endParaRPr lang="fi-FI" sz="1400" b="0" i="0" u="none" strike="noStrike" baseline="0">
                <a:solidFill>
                  <a:srgbClr val="000000"/>
                </a:solidFill>
                <a:latin typeface="Arial"/>
                <a:cs typeface="Arial"/>
              </a:endParaRPr>
            </a:p>
          </cdr:txBody>
        </cdr:sp>
        <cdr:sp macro="" textlink="'Data 14'!$A$18">
          <cdr:nvSpPr>
            <cdr:cNvPr id="46" name="Text Box 21"/>
            <cdr:cNvSpPr txBox="1">
              <a:spLocks xmlns:a="http://schemas.openxmlformats.org/drawingml/2006/main" noChangeArrowheads="1"/>
            </cdr:cNvSpPr>
          </cdr:nvSpPr>
          <cdr:spPr bwMode="auto">
            <a:xfrm xmlns:a="http://schemas.openxmlformats.org/drawingml/2006/main">
              <a:off x="4841892" y="2229741"/>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DA8FDBA6-2B85-4329-A454-89216CCB9C86}" type="TxLink">
                <a:rPr lang="en-US" sz="1400" b="0" i="0" u="none" strike="noStrike" baseline="0">
                  <a:solidFill>
                    <a:srgbClr val="000000"/>
                  </a:solidFill>
                  <a:latin typeface="Arial"/>
                  <a:cs typeface="Arial"/>
                </a:rPr>
                <a:pPr algn="ctr" rtl="0">
                  <a:defRPr sz="1000"/>
                </a:pPr>
                <a:t>85-89</a:t>
              </a:fld>
              <a:endParaRPr lang="fi-FI" sz="1400" b="0" i="0" u="none" strike="noStrike" baseline="0">
                <a:solidFill>
                  <a:srgbClr val="000000"/>
                </a:solidFill>
                <a:latin typeface="Arial"/>
                <a:cs typeface="Arial"/>
              </a:endParaRPr>
            </a:p>
          </cdr:txBody>
        </cdr:sp>
        <cdr:sp macro="" textlink="'Data 14'!$A$19">
          <cdr:nvSpPr>
            <cdr:cNvPr id="47" name="Text Box 21"/>
            <cdr:cNvSpPr txBox="1">
              <a:spLocks xmlns:a="http://schemas.openxmlformats.org/drawingml/2006/main" noChangeArrowheads="1"/>
            </cdr:cNvSpPr>
          </cdr:nvSpPr>
          <cdr:spPr bwMode="auto">
            <a:xfrm xmlns:a="http://schemas.openxmlformats.org/drawingml/2006/main">
              <a:off x="4841892" y="1986032"/>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397052F5-6C25-49D7-98E1-1D315D5E485A}" type="TxLink">
                <a:rPr lang="en-US" sz="1400" b="0" i="0" u="none" strike="noStrike" baseline="0">
                  <a:solidFill>
                    <a:srgbClr val="000000"/>
                  </a:solidFill>
                  <a:latin typeface="Arial"/>
                  <a:cs typeface="Arial"/>
                </a:rPr>
                <a:pPr algn="ctr" rtl="0">
                  <a:defRPr sz="1000"/>
                </a:pPr>
                <a:t>90-94</a:t>
              </a:fld>
              <a:endParaRPr lang="fi-FI" sz="1400" b="0" i="0" u="none" strike="noStrike" baseline="0">
                <a:solidFill>
                  <a:srgbClr val="000000"/>
                </a:solidFill>
                <a:latin typeface="Arial"/>
                <a:cs typeface="Arial"/>
              </a:endParaRPr>
            </a:p>
          </cdr:txBody>
        </cdr:sp>
        <cdr:sp macro="" textlink="'Data 14'!$A$20">
          <cdr:nvSpPr>
            <cdr:cNvPr id="48" name="Text Box 21"/>
            <cdr:cNvSpPr txBox="1">
              <a:spLocks xmlns:a="http://schemas.openxmlformats.org/drawingml/2006/main" noChangeArrowheads="1"/>
            </cdr:cNvSpPr>
          </cdr:nvSpPr>
          <cdr:spPr bwMode="auto">
            <a:xfrm xmlns:a="http://schemas.openxmlformats.org/drawingml/2006/main">
              <a:off x="4841892" y="1742323"/>
              <a:ext cx="572513"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D0EC9A61-FA0E-467F-B358-CCC7266E2CCA}" type="TxLink">
                <a:rPr lang="en-US" sz="1400" b="0" i="0" u="none" strike="noStrike" baseline="0">
                  <a:solidFill>
                    <a:srgbClr val="000000"/>
                  </a:solidFill>
                  <a:latin typeface="Arial"/>
                  <a:cs typeface="Arial"/>
                </a:rPr>
                <a:pPr algn="ctr" rtl="0">
                  <a:defRPr sz="1000"/>
                </a:pPr>
                <a:t>95-99</a:t>
              </a:fld>
              <a:endParaRPr lang="fi-FI" sz="1400" b="0" i="0" u="none" strike="noStrike" baseline="0">
                <a:solidFill>
                  <a:srgbClr val="000000"/>
                </a:solidFill>
                <a:latin typeface="Arial"/>
                <a:cs typeface="Arial"/>
              </a:endParaRPr>
            </a:p>
          </cdr:txBody>
        </cdr:sp>
        <cdr:sp macro="" textlink="'Data 14'!$A$21">
          <cdr:nvSpPr>
            <cdr:cNvPr id="49" name="Text Box 21"/>
            <cdr:cNvSpPr txBox="1">
              <a:spLocks xmlns:a="http://schemas.openxmlformats.org/drawingml/2006/main" noChangeArrowheads="1"/>
            </cdr:cNvSpPr>
          </cdr:nvSpPr>
          <cdr:spPr bwMode="auto">
            <a:xfrm xmlns:a="http://schemas.openxmlformats.org/drawingml/2006/main">
              <a:off x="4841892" y="1498614"/>
              <a:ext cx="444499" cy="2064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FDD116C3-9D0B-4D0D-87F4-BEA69A740A67}" type="TxLink">
                <a:rPr lang="en-US" sz="1400" b="0" i="0" u="none" strike="noStrike" baseline="0">
                  <a:solidFill>
                    <a:srgbClr val="000000"/>
                  </a:solidFill>
                  <a:latin typeface="Arial"/>
                  <a:cs typeface="Arial"/>
                </a:rPr>
                <a:pPr algn="ctr" rtl="0">
                  <a:defRPr sz="1000"/>
                </a:pPr>
                <a:t>100-</a:t>
              </a:fld>
              <a:endParaRPr lang="fi-FI" sz="1400" b="0" i="0" u="none" strike="noStrike" baseline="0">
                <a:solidFill>
                  <a:srgbClr val="000000"/>
                </a:solidFill>
                <a:latin typeface="Arial"/>
                <a:cs typeface="Arial"/>
              </a:endParaRPr>
            </a:p>
          </cdr:txBody>
        </cdr:sp>
      </cdr:grpSp>
    </cdr:grpSp>
  </cdr:relSizeAnchor>
  <cdr:relSizeAnchor xmlns:cdr="http://schemas.openxmlformats.org/drawingml/2006/chartDrawing">
    <cdr:from>
      <cdr:x>0.75327</cdr:x>
      <cdr:y>0.91926</cdr:y>
    </cdr:from>
    <cdr:to>
      <cdr:x>1</cdr:x>
      <cdr:y>1</cdr:y>
    </cdr:to>
    <cdr:grpSp>
      <cdr:nvGrpSpPr>
        <cdr:cNvPr id="50" name="Ryhmä 49"/>
        <cdr:cNvGrpSpPr/>
      </cdr:nvGrpSpPr>
      <cdr:grpSpPr>
        <a:xfrm xmlns:a="http://schemas.openxmlformats.org/drawingml/2006/main">
          <a:off x="7426018" y="6190458"/>
          <a:ext cx="2432357" cy="543717"/>
          <a:chOff x="0" y="0"/>
          <a:chExt cx="2430000" cy="542179"/>
        </a:xfrm>
      </cdr:grpSpPr>
      <cdr:pic>
        <cdr:nvPicPr>
          <cdr:cNvPr id="51" name="Kuva 50"/>
          <cdr:cNvPicPr>
            <a:picLocks xmlns:a="http://schemas.openxmlformats.org/drawingml/2006/main" noChangeAspect="1"/>
          </cdr:cNvPicPr>
        </cdr:nvPicPr>
        <cdr:blipFill>
          <a:blip xmlns:a="http://schemas.openxmlformats.org/drawingml/2006/main" xmlns:r="http://schemas.openxmlformats.org/officeDocument/2006/relationships" r:embed="rId4">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4'!$A$24">
        <cdr:nvSpPr>
          <cdr:cNvPr id="52"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52993B1-84C1-45F3-A0D6-9091633975AD}"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29.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0.84352</cdr:x>
      <cdr:y>0.9671</cdr:y>
    </cdr:from>
    <cdr:to>
      <cdr:x>0.84973</cdr:x>
      <cdr:y>0.99686</cdr:y>
    </cdr:to>
    <cdr:sp macro="" textlink="'Data 6'!$A$42">
      <cdr:nvSpPr>
        <cdr:cNvPr id="1029" name="Text Box 5"/>
        <cdr:cNvSpPr txBox="1">
          <a:spLocks xmlns:a="http://schemas.openxmlformats.org/drawingml/2006/main" noChangeArrowheads="1" noTextEdit="1"/>
        </cdr:cNvSpPr>
      </cdr:nvSpPr>
      <cdr:spPr bwMode="auto">
        <a:xfrm xmlns:a="http://schemas.openxmlformats.org/drawingml/2006/main">
          <a:off x="8315736" y="6503409"/>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0878EC63-4B87-471C-8AB6-3CAD022D264C}"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0.7655</cdr:x>
      <cdr:y>0.96025</cdr:y>
    </cdr:from>
    <cdr:to>
      <cdr:x>0.77171</cdr:x>
      <cdr:y>0.99001</cdr:y>
    </cdr:to>
    <cdr:sp macro="" textlink="'Data 6'!#REF!">
      <cdr:nvSpPr>
        <cdr:cNvPr id="1030" name="Text Box 6"/>
        <cdr:cNvSpPr txBox="1">
          <a:spLocks xmlns:a="http://schemas.openxmlformats.org/drawingml/2006/main" noChangeArrowheads="1" noTextEdit="1"/>
        </cdr:cNvSpPr>
      </cdr:nvSpPr>
      <cdr:spPr bwMode="auto">
        <a:xfrm xmlns:a="http://schemas.openxmlformats.org/drawingml/2006/main">
          <a:off x="7546586" y="6457345"/>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C9D4D878-F5A9-4354-B83D-10FA873A8FD7}"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0.0087</cdr:x>
      <cdr:y>0.03167</cdr:y>
    </cdr:from>
    <cdr:to>
      <cdr:x>0.75652</cdr:x>
      <cdr:y>0.16113</cdr:y>
    </cdr:to>
    <cdr:grpSp>
      <cdr:nvGrpSpPr>
        <cdr:cNvPr id="6" name="Ryhmä 5"/>
        <cdr:cNvGrpSpPr/>
      </cdr:nvGrpSpPr>
      <cdr:grpSpPr>
        <a:xfrm xmlns:a="http://schemas.openxmlformats.org/drawingml/2006/main">
          <a:off x="85768" y="213271"/>
          <a:ext cx="7372290" cy="871807"/>
          <a:chOff x="85685" y="212668"/>
          <a:chExt cx="7365141" cy="869340"/>
        </a:xfrm>
      </cdr:grpSpPr>
      <cdr:sp macro="" textlink="'Data 15'!$A$1">
        <cdr:nvSpPr>
          <cdr:cNvPr id="22" name="Text Box 21"/>
          <cdr:cNvSpPr txBox="1">
            <a:spLocks xmlns:a="http://schemas.openxmlformats.org/drawingml/2006/main" noChangeArrowheads="1"/>
          </cdr:cNvSpPr>
        </cdr:nvSpPr>
        <cdr:spPr bwMode="auto">
          <a:xfrm xmlns:a="http://schemas.openxmlformats.org/drawingml/2006/main">
            <a:off x="85685" y="212668"/>
            <a:ext cx="865123" cy="433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033377E-E8F1-4717-9D50-D10D74C14133}" type="TxLink">
              <a:rPr lang="en-US" sz="2400" b="0" i="0" u="none" strike="noStrike" baseline="0">
                <a:solidFill>
                  <a:srgbClr val="000000"/>
                </a:solidFill>
                <a:latin typeface="Arial"/>
                <a:cs typeface="Arial"/>
              </a:rPr>
              <a:pPr algn="l" rtl="0">
                <a:defRPr sz="1000"/>
              </a:pPr>
              <a:t>11.15</a:t>
            </a:fld>
            <a:endParaRPr lang="fi-FI" sz="2400" b="0" i="0" u="none" strike="noStrike" baseline="0">
              <a:solidFill>
                <a:sysClr val="windowText" lastClr="000000"/>
              </a:solidFill>
              <a:latin typeface="Arial"/>
              <a:cs typeface="Arial"/>
            </a:endParaRPr>
          </a:p>
        </cdr:txBody>
      </cdr:sp>
      <cdr:sp macro="" textlink="'Data 15'!$B$1">
        <cdr:nvSpPr>
          <cdr:cNvPr id="23" name="Text Box 21"/>
          <cdr:cNvSpPr txBox="1">
            <a:spLocks xmlns:a="http://schemas.openxmlformats.org/drawingml/2006/main" noChangeArrowheads="1"/>
          </cdr:cNvSpPr>
        </cdr:nvSpPr>
        <cdr:spPr bwMode="auto">
          <a:xfrm xmlns:a="http://schemas.openxmlformats.org/drawingml/2006/main">
            <a:off x="962023" y="212668"/>
            <a:ext cx="6488803" cy="8693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1ADB3A3-3034-418F-8FAA-F1AF74AAEB5D}" type="TxLink">
              <a:rPr lang="en-US" sz="2400" b="0" i="0" u="none" strike="noStrike" baseline="0">
                <a:solidFill>
                  <a:srgbClr val="000000"/>
                </a:solidFill>
                <a:latin typeface="Arial"/>
                <a:cs typeface="Arial"/>
              </a:rPr>
              <a:pPr algn="l" rtl="0">
                <a:defRPr sz="1000"/>
              </a:pPr>
              <a:t>New awards of care allowance for pensioners by diagnostic category, 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9" name="Ryhmä 18"/>
        <cdr:cNvGrpSpPr/>
      </cdr:nvGrpSpPr>
      <cdr:grpSpPr>
        <a:xfrm xmlns:a="http://schemas.openxmlformats.org/drawingml/2006/main">
          <a:off x="7426018" y="6190458"/>
          <a:ext cx="2432357" cy="543717"/>
          <a:chOff x="0" y="0"/>
          <a:chExt cx="2430000" cy="542179"/>
        </a:xfrm>
      </cdr:grpSpPr>
      <cdr:pic>
        <cdr:nvPicPr>
          <cdr:cNvPr id="20" name="Kuva 19"/>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5'!$A$12">
        <cdr:nvSpPr>
          <cdr:cNvPr id="21"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09CED56B-580C-4255-8FF6-9C34C105A890}"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0.31927</cdr:y>
    </cdr:from>
    <cdr:to>
      <cdr:x>1</cdr:x>
      <cdr:y>0.36377</cdr:y>
    </cdr:to>
    <cdr:grpSp>
      <cdr:nvGrpSpPr>
        <cdr:cNvPr id="37" name="Ryhmä 36"/>
        <cdr:cNvGrpSpPr/>
      </cdr:nvGrpSpPr>
      <cdr:grpSpPr>
        <a:xfrm xmlns:a="http://schemas.openxmlformats.org/drawingml/2006/main">
          <a:off x="6706653" y="2150020"/>
          <a:ext cx="3151722" cy="299671"/>
          <a:chOff x="6700200" y="2143919"/>
          <a:chExt cx="3148650" cy="298789"/>
        </a:xfrm>
      </cdr:grpSpPr>
      <cdr:sp macro="" textlink="'Data 15'!$A$4">
        <cdr:nvSpPr>
          <cdr:cNvPr id="14" name="Tekstiruutu 1"/>
          <cdr:cNvSpPr txBox="1"/>
        </cdr:nvSpPr>
        <cdr:spPr>
          <a:xfrm xmlns:a="http://schemas.openxmlformats.org/drawingml/2006/main">
            <a:off x="6700200" y="2143919"/>
            <a:ext cx="948394" cy="298789"/>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714BE32-83F7-4464-B350-E801D2FA349D}" type="TxLink">
              <a:rPr lang="en-US" sz="1400" b="0" i="0" u="none" strike="noStrike">
                <a:solidFill>
                  <a:srgbClr val="000000"/>
                </a:solidFill>
                <a:latin typeface="Arial"/>
                <a:cs typeface="Arial"/>
              </a:rPr>
              <a:pPr/>
              <a:t>C00-D48</a:t>
            </a:fld>
            <a:endParaRPr lang="fi-FI" sz="1400">
              <a:latin typeface="Arial" panose="020B0604020202020204" pitchFamily="34" charset="0"/>
              <a:cs typeface="Arial" panose="020B0604020202020204" pitchFamily="34" charset="0"/>
            </a:endParaRPr>
          </a:p>
        </cdr:txBody>
      </cdr:sp>
      <cdr:sp macro="" textlink="'Data 15'!$C$4">
        <cdr:nvSpPr>
          <cdr:cNvPr id="24" name="Tekstiruutu 1"/>
          <cdr:cNvSpPr txBox="1"/>
        </cdr:nvSpPr>
        <cdr:spPr>
          <a:xfrm xmlns:a="http://schemas.openxmlformats.org/drawingml/2006/main">
            <a:off x="7524749" y="2143919"/>
            <a:ext cx="2324101" cy="298789"/>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6D53F6-456D-41BD-8DAB-300EF77E35B3}" type="TxLink">
              <a:rPr lang="en-US" sz="1400" b="0" i="0" u="none" strike="noStrike">
                <a:solidFill>
                  <a:srgbClr val="000000"/>
                </a:solidFill>
                <a:latin typeface="Arial"/>
                <a:cs typeface="Arial"/>
              </a:rPr>
              <a:pPr/>
              <a:t>Tumours</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0.38359</cdr:y>
    </cdr:from>
    <cdr:to>
      <cdr:x>1</cdr:x>
      <cdr:y>0.45883</cdr:y>
    </cdr:to>
    <cdr:grpSp>
      <cdr:nvGrpSpPr>
        <cdr:cNvPr id="13" name="Ryhmä 12"/>
        <cdr:cNvGrpSpPr/>
      </cdr:nvGrpSpPr>
      <cdr:grpSpPr>
        <a:xfrm xmlns:a="http://schemas.openxmlformats.org/drawingml/2006/main">
          <a:off x="6706653" y="2583162"/>
          <a:ext cx="3151722" cy="506680"/>
          <a:chOff x="6700200" y="2708275"/>
          <a:chExt cx="3148650" cy="505309"/>
        </a:xfrm>
      </cdr:grpSpPr>
      <cdr:sp macro="" textlink="'Data 15'!$A$5">
        <cdr:nvSpPr>
          <cdr:cNvPr id="26" name="Tekstiruutu 1"/>
          <cdr:cNvSpPr txBox="1"/>
        </cdr:nvSpPr>
        <cdr:spPr>
          <a:xfrm xmlns:a="http://schemas.openxmlformats.org/drawingml/2006/main">
            <a:off x="6700200" y="2708275"/>
            <a:ext cx="881700" cy="298825"/>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2841863-9B46-4504-8143-4DBAC52BAD55}" type="TxLink">
              <a:rPr lang="en-US" sz="1400" b="0" i="0" u="none" strike="noStrike">
                <a:solidFill>
                  <a:srgbClr val="000000"/>
                </a:solidFill>
                <a:latin typeface="Arial"/>
                <a:cs typeface="Arial"/>
              </a:rPr>
              <a:pPr/>
              <a:t>F00-F99</a:t>
            </a:fld>
            <a:endParaRPr lang="fi-FI" sz="1400">
              <a:latin typeface="Arial" panose="020B0604020202020204" pitchFamily="34" charset="0"/>
              <a:cs typeface="Arial" panose="020B0604020202020204" pitchFamily="34" charset="0"/>
            </a:endParaRPr>
          </a:p>
        </cdr:txBody>
      </cdr:sp>
      <cdr:sp macro="" textlink="'Data 15'!$C$5">
        <cdr:nvSpPr>
          <cdr:cNvPr id="27" name="Tekstiruutu 1"/>
          <cdr:cNvSpPr txBox="1"/>
        </cdr:nvSpPr>
        <cdr:spPr>
          <a:xfrm xmlns:a="http://schemas.openxmlformats.org/drawingml/2006/main">
            <a:off x="7524749" y="2708275"/>
            <a:ext cx="2324101" cy="505309"/>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08558632-0FCA-48A5-A3A3-08E99C76F654}" type="TxLink">
              <a:rPr lang="en-US" sz="1400" b="0" i="0" u="none" strike="noStrike">
                <a:solidFill>
                  <a:srgbClr val="000000"/>
                </a:solidFill>
                <a:latin typeface="Arial"/>
                <a:cs typeface="Arial"/>
              </a:rPr>
              <a:pPr/>
              <a:t>Mental and behavioural disorders</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0.47864</cdr:y>
    </cdr:from>
    <cdr:to>
      <cdr:x>1</cdr:x>
      <cdr:y>0.55368</cdr:y>
    </cdr:to>
    <cdr:grpSp>
      <cdr:nvGrpSpPr>
        <cdr:cNvPr id="11" name="Ryhmä 10"/>
        <cdr:cNvGrpSpPr/>
      </cdr:nvGrpSpPr>
      <cdr:grpSpPr>
        <a:xfrm xmlns:a="http://schemas.openxmlformats.org/drawingml/2006/main">
          <a:off x="6706653" y="3223246"/>
          <a:ext cx="3151722" cy="505332"/>
          <a:chOff x="6700199" y="3308350"/>
          <a:chExt cx="3148651" cy="504061"/>
        </a:xfrm>
      </cdr:grpSpPr>
      <cdr:sp macro="" textlink="'Data 15'!$A$6">
        <cdr:nvSpPr>
          <cdr:cNvPr id="29" name="Tekstiruutu 1"/>
          <cdr:cNvSpPr txBox="1"/>
        </cdr:nvSpPr>
        <cdr:spPr>
          <a:xfrm xmlns:a="http://schemas.openxmlformats.org/drawingml/2006/main">
            <a:off x="6700199" y="3308350"/>
            <a:ext cx="938869" cy="298888"/>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55714F7-322B-428C-85DE-DE85292736CE}" type="TxLink">
              <a:rPr lang="en-US" sz="1400" b="0" i="0" u="none" strike="noStrike">
                <a:solidFill>
                  <a:srgbClr val="000000"/>
                </a:solidFill>
                <a:latin typeface="Arial"/>
                <a:cs typeface="Arial"/>
              </a:rPr>
              <a:pPr/>
              <a:t>G00-G99</a:t>
            </a:fld>
            <a:endParaRPr lang="fi-FI" sz="1400">
              <a:latin typeface="Arial" panose="020B0604020202020204" pitchFamily="34" charset="0"/>
              <a:cs typeface="Arial" panose="020B0604020202020204" pitchFamily="34" charset="0"/>
            </a:endParaRPr>
          </a:p>
        </cdr:txBody>
      </cdr:sp>
      <cdr:sp macro="" textlink="'Data 15'!$C$6">
        <cdr:nvSpPr>
          <cdr:cNvPr id="30" name="Tekstiruutu 1"/>
          <cdr:cNvSpPr txBox="1"/>
        </cdr:nvSpPr>
        <cdr:spPr>
          <a:xfrm xmlns:a="http://schemas.openxmlformats.org/drawingml/2006/main">
            <a:off x="7524749" y="3308350"/>
            <a:ext cx="2324101" cy="504061"/>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734CD1-33BA-4B83-B485-02A9A954CB3E}" type="TxLink">
              <a:rPr lang="en-US" sz="1400" b="0" i="0" u="none" strike="noStrike">
                <a:solidFill>
                  <a:srgbClr val="000000"/>
                </a:solidFill>
                <a:latin typeface="Arial"/>
                <a:cs typeface="Arial"/>
              </a:rPr>
              <a:pPr/>
              <a:t>Diseases of the nervous system</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0.57349</cdr:y>
    </cdr:from>
    <cdr:to>
      <cdr:x>1</cdr:x>
      <cdr:y>0.64874</cdr:y>
    </cdr:to>
    <cdr:grpSp>
      <cdr:nvGrpSpPr>
        <cdr:cNvPr id="9" name="Ryhmä 8"/>
        <cdr:cNvGrpSpPr/>
      </cdr:nvGrpSpPr>
      <cdr:grpSpPr>
        <a:xfrm xmlns:a="http://schemas.openxmlformats.org/drawingml/2006/main">
          <a:off x="6706653" y="3861982"/>
          <a:ext cx="3151722" cy="506747"/>
          <a:chOff x="6700200" y="3927475"/>
          <a:chExt cx="3148650" cy="505308"/>
        </a:xfrm>
      </cdr:grpSpPr>
      <cdr:sp macro="" textlink="'Data 15'!$A$7">
        <cdr:nvSpPr>
          <cdr:cNvPr id="32" name="Tekstiruutu 1"/>
          <cdr:cNvSpPr txBox="1"/>
        </cdr:nvSpPr>
        <cdr:spPr>
          <a:xfrm xmlns:a="http://schemas.openxmlformats.org/drawingml/2006/main">
            <a:off x="6700200" y="3927475"/>
            <a:ext cx="881700" cy="298824"/>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6E380F3-FA3C-45FB-B2E1-96CA717D3301}" type="TxLink">
              <a:rPr lang="en-US" sz="1400" b="0" i="0" u="none" strike="noStrike">
                <a:solidFill>
                  <a:srgbClr val="000000"/>
                </a:solidFill>
                <a:latin typeface="Arial"/>
                <a:cs typeface="Arial"/>
              </a:rPr>
              <a:pPr/>
              <a:t>I00-I99</a:t>
            </a:fld>
            <a:endParaRPr lang="fi-FI" sz="1400">
              <a:latin typeface="Arial" panose="020B0604020202020204" pitchFamily="34" charset="0"/>
              <a:cs typeface="Arial" panose="020B0604020202020204" pitchFamily="34" charset="0"/>
            </a:endParaRPr>
          </a:p>
        </cdr:txBody>
      </cdr:sp>
      <cdr:sp macro="" textlink="'Data 15'!$C$7">
        <cdr:nvSpPr>
          <cdr:cNvPr id="33" name="Tekstiruutu 1"/>
          <cdr:cNvSpPr txBox="1"/>
        </cdr:nvSpPr>
        <cdr:spPr>
          <a:xfrm xmlns:a="http://schemas.openxmlformats.org/drawingml/2006/main">
            <a:off x="7524749" y="3927475"/>
            <a:ext cx="2324101" cy="505308"/>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A75EB7D-C215-4A19-844D-D7F5B8AE15B1}" type="TxLink">
              <a:rPr lang="en-US" sz="1400" b="0" i="0" u="none" strike="noStrike">
                <a:solidFill>
                  <a:srgbClr val="000000"/>
                </a:solidFill>
                <a:latin typeface="Arial"/>
                <a:cs typeface="Arial"/>
              </a:rPr>
              <a:pPr/>
              <a:t>Diseases of the circulatory system</a:t>
            </a:fld>
            <a:endParaRPr lang="fi-FI" sz="14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0.6803</cdr:x>
      <cdr:y>0.66856</cdr:y>
    </cdr:from>
    <cdr:to>
      <cdr:x>1</cdr:x>
      <cdr:y>0.77425</cdr:y>
    </cdr:to>
    <cdr:grpSp>
      <cdr:nvGrpSpPr>
        <cdr:cNvPr id="8" name="Ryhmä 7"/>
        <cdr:cNvGrpSpPr/>
      </cdr:nvGrpSpPr>
      <cdr:grpSpPr>
        <a:xfrm xmlns:a="http://schemas.openxmlformats.org/drawingml/2006/main">
          <a:off x="6706653" y="4502200"/>
          <a:ext cx="3151722" cy="711735"/>
          <a:chOff x="6700200" y="4489450"/>
          <a:chExt cx="3148650" cy="709775"/>
        </a:xfrm>
      </cdr:grpSpPr>
      <cdr:sp macro="" textlink="'Data 15'!$A$8">
        <cdr:nvSpPr>
          <cdr:cNvPr id="35" name="Tekstiruutu 1"/>
          <cdr:cNvSpPr txBox="1"/>
        </cdr:nvSpPr>
        <cdr:spPr>
          <a:xfrm xmlns:a="http://schemas.openxmlformats.org/drawingml/2006/main">
            <a:off x="6700200" y="4489450"/>
            <a:ext cx="967444" cy="298811"/>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21C1D56-F60B-41FD-9D19-BEE108BE849F}" type="TxLink">
              <a:rPr lang="en-US" sz="1400" b="0" i="0" u="none" strike="noStrike">
                <a:solidFill>
                  <a:srgbClr val="000000"/>
                </a:solidFill>
                <a:latin typeface="Arial"/>
                <a:cs typeface="Arial"/>
              </a:rPr>
              <a:pPr/>
              <a:t>M00-M99</a:t>
            </a:fld>
            <a:endParaRPr lang="fi-FI" sz="1400">
              <a:latin typeface="Arial" panose="020B0604020202020204" pitchFamily="34" charset="0"/>
              <a:cs typeface="Arial" panose="020B0604020202020204" pitchFamily="34" charset="0"/>
            </a:endParaRPr>
          </a:p>
        </cdr:txBody>
      </cdr:sp>
      <cdr:sp macro="" textlink="'Data 15'!$C$8">
        <cdr:nvSpPr>
          <cdr:cNvPr id="36" name="Tekstiruutu 1"/>
          <cdr:cNvSpPr txBox="1"/>
        </cdr:nvSpPr>
        <cdr:spPr>
          <a:xfrm xmlns:a="http://schemas.openxmlformats.org/drawingml/2006/main">
            <a:off x="7524749" y="4489450"/>
            <a:ext cx="2324101" cy="709775"/>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0C36101-D807-4563-9EF8-985028D4A214}" type="TxLink">
              <a:rPr lang="en-US" sz="1400" b="0" i="0" u="none" strike="noStrike">
                <a:solidFill>
                  <a:srgbClr val="000000"/>
                </a:solidFill>
                <a:latin typeface="Arial"/>
                <a:cs typeface="Arial"/>
              </a:rPr>
              <a:pPr/>
              <a:t>Diseases of the musculoskeletal system and connective tissue</a:t>
            </a:fld>
            <a:endParaRPr lang="fi-FI" sz="1400">
              <a:latin typeface="Arial" panose="020B0604020202020204" pitchFamily="34" charset="0"/>
              <a:cs typeface="Arial" panose="020B0604020202020204" pitchFamily="34" charset="0"/>
            </a:endParaRPr>
          </a:p>
        </cdr:txBody>
      </cdr:sp>
    </cdr:grpSp>
  </cdr:relSizeAnchor>
</c:userShapes>
</file>

<file path=xl/drawings/drawing31.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0.76675</cdr:x>
      <cdr:y>0.9635</cdr:y>
    </cdr:from>
    <cdr:to>
      <cdr:x>0.77297</cdr:x>
      <cdr:y>0.99334</cdr:y>
    </cdr:to>
    <cdr:sp macro="" textlink="'Data 1'!#REF!">
      <cdr:nvSpPr>
        <cdr:cNvPr id="3074" name="Text Box 2"/>
        <cdr:cNvSpPr txBox="1">
          <a:spLocks xmlns:a="http://schemas.openxmlformats.org/drawingml/2006/main" noChangeArrowheads="1" noTextEdit="1"/>
        </cdr:cNvSpPr>
      </cdr:nvSpPr>
      <cdr:spPr bwMode="auto">
        <a:xfrm xmlns:a="http://schemas.openxmlformats.org/drawingml/2006/main">
          <a:off x="7551606" y="6460846"/>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8936A4F6-E0A1-42B7-A08D-A3C80B0A5A50}"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0.09025</cdr:x>
      <cdr:y>0.04025</cdr:y>
    </cdr:from>
    <cdr:to>
      <cdr:x>0.1115</cdr:x>
      <cdr:y>0.094</cdr:y>
    </cdr:to>
    <cdr:sp macro="" textlink="">
      <cdr:nvSpPr>
        <cdr:cNvPr id="3092" name="Text Box 20"/>
        <cdr:cNvSpPr txBox="1">
          <a:spLocks xmlns:a="http://schemas.openxmlformats.org/drawingml/2006/main" noChangeArrowheads="1"/>
        </cdr:cNvSpPr>
      </cdr:nvSpPr>
      <cdr:spPr bwMode="auto">
        <a:xfrm xmlns:a="http://schemas.openxmlformats.org/drawingml/2006/main">
          <a:off x="890578" y="270667"/>
          <a:ext cx="209693" cy="36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i-FI"/>
        </a:p>
      </cdr:txBody>
    </cdr:sp>
  </cdr:relSizeAnchor>
  <cdr:relSizeAnchor xmlns:cdr="http://schemas.openxmlformats.org/drawingml/2006/chartDrawing">
    <cdr:from>
      <cdr:x>0.07246</cdr:x>
      <cdr:y>0.91926</cdr:y>
    </cdr:from>
    <cdr:to>
      <cdr:x>0.16522</cdr:x>
      <cdr:y>1</cdr:y>
    </cdr:to>
    <cdr:sp macro="" textlink="">
      <cdr:nvSpPr>
        <cdr:cNvPr id="2" name="Tekstiruutu 1"/>
        <cdr:cNvSpPr txBox="1"/>
      </cdr:nvSpPr>
      <cdr:spPr>
        <a:xfrm xmlns:a="http://schemas.openxmlformats.org/drawingml/2006/main">
          <a:off x="714375" y="6181724"/>
          <a:ext cx="914400"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0.02515</cdr:x>
      <cdr:y>0.0345</cdr:y>
    </cdr:from>
    <cdr:to>
      <cdr:x>0.83478</cdr:x>
      <cdr:y>0.10198</cdr:y>
    </cdr:to>
    <cdr:grpSp>
      <cdr:nvGrpSpPr>
        <cdr:cNvPr id="3" name="Ryhmä 2"/>
        <cdr:cNvGrpSpPr/>
      </cdr:nvGrpSpPr>
      <cdr:grpSpPr>
        <a:xfrm xmlns:a="http://schemas.openxmlformats.org/drawingml/2006/main">
          <a:off x="247938" y="232329"/>
          <a:ext cx="7981636" cy="454422"/>
          <a:chOff x="247650" y="231672"/>
          <a:chExt cx="7973979" cy="453136"/>
        </a:xfrm>
      </cdr:grpSpPr>
      <cdr:sp macro="" textlink="'Data 16'!$A$1">
        <cdr:nvSpPr>
          <cdr:cNvPr id="23" name="Text Box 21"/>
          <cdr:cNvSpPr txBox="1">
            <a:spLocks xmlns:a="http://schemas.openxmlformats.org/drawingml/2006/main" noChangeArrowheads="1"/>
          </cdr:cNvSpPr>
        </cdr:nvSpPr>
        <cdr:spPr bwMode="auto">
          <a:xfrm xmlns:a="http://schemas.openxmlformats.org/drawingml/2006/main">
            <a:off x="247650" y="231672"/>
            <a:ext cx="827646" cy="4343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B768E89-DAEA-4076-94CB-E5A789605DAD}" type="TxLink">
              <a:rPr lang="en-US" sz="2400" b="0" i="0" u="none" strike="noStrike" baseline="0">
                <a:solidFill>
                  <a:srgbClr val="000000"/>
                </a:solidFill>
                <a:latin typeface="Arial"/>
                <a:cs typeface="Arial"/>
              </a:rPr>
              <a:pPr algn="l" rtl="0">
                <a:defRPr sz="1000"/>
              </a:pPr>
              <a:t>11.16</a:t>
            </a:fld>
            <a:endParaRPr lang="fi-FI" sz="2400" b="0" i="0" u="none" strike="noStrike" baseline="0">
              <a:solidFill>
                <a:srgbClr val="000000"/>
              </a:solidFill>
              <a:latin typeface="Arial"/>
              <a:cs typeface="Arial"/>
            </a:endParaRPr>
          </a:p>
        </cdr:txBody>
      </cdr:sp>
      <cdr:sp macro="" textlink="'Data 16'!$B$1">
        <cdr:nvSpPr>
          <cdr:cNvPr id="24" name="Text Box 21"/>
          <cdr:cNvSpPr txBox="1">
            <a:spLocks xmlns:a="http://schemas.openxmlformats.org/drawingml/2006/main" noChangeArrowheads="1"/>
          </cdr:cNvSpPr>
        </cdr:nvSpPr>
        <cdr:spPr bwMode="auto">
          <a:xfrm xmlns:a="http://schemas.openxmlformats.org/drawingml/2006/main">
            <a:off x="1123945" y="231672"/>
            <a:ext cx="7097684" cy="4531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01DCEE8-19F2-4ABD-9D0E-B25D7139C04A}" type="TxLink">
              <a:rPr lang="en-US" sz="2400" b="0" i="0" u="none" strike="noStrike" baseline="0">
                <a:solidFill>
                  <a:srgbClr val="000000"/>
                </a:solidFill>
                <a:latin typeface="Arial"/>
                <a:cs typeface="Arial"/>
              </a:rPr>
              <a:pPr algn="l" rtl="0">
                <a:defRPr sz="1000"/>
              </a:pPr>
              <a:t>Disability benefits and share of fixed-term benefits at year end 2022</a:t>
            </a:fld>
            <a:endParaRPr lang="fi-FI" sz="2400" b="0" i="0" u="none" strike="noStrike" baseline="0">
              <a:solidFill>
                <a:schemeClr val="tx1"/>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3" name="Ryhmä 12"/>
        <cdr:cNvGrpSpPr/>
      </cdr:nvGrpSpPr>
      <cdr:grpSpPr>
        <a:xfrm xmlns:a="http://schemas.openxmlformats.org/drawingml/2006/main">
          <a:off x="7426018" y="6190458"/>
          <a:ext cx="2432357" cy="543717"/>
          <a:chOff x="-1" y="0"/>
          <a:chExt cx="2430001" cy="542179"/>
        </a:xfrm>
      </cdr:grpSpPr>
      <cdr:pic>
        <cdr:nvPicPr>
          <cdr:cNvPr id="15" name="Kuva 1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6'!$A$8">
        <cdr:nvSpPr>
          <cdr:cNvPr id="16" name="Tekstiruutu 1"/>
          <cdr:cNvSpPr txBox="1"/>
        </cdr:nvSpPr>
        <cdr:spPr>
          <a:xfrm xmlns:a="http://schemas.openxmlformats.org/drawingml/2006/main">
            <a:off x="-1" y="275387"/>
            <a:ext cx="2430001"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0A72688-D304-48E5-8335-C00CDEB179A4}"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0.20148</cdr:x>
      <cdr:y>0.91111</cdr:y>
    </cdr:from>
    <cdr:to>
      <cdr:x>0.36557</cdr:x>
      <cdr:y>0.95593</cdr:y>
    </cdr:to>
    <cdr:grpSp>
      <cdr:nvGrpSpPr>
        <cdr:cNvPr id="12" name="Ryhmä 11"/>
        <cdr:cNvGrpSpPr/>
      </cdr:nvGrpSpPr>
      <cdr:grpSpPr>
        <a:xfrm xmlns:a="http://schemas.openxmlformats.org/drawingml/2006/main">
          <a:off x="1986265" y="6135574"/>
          <a:ext cx="1617661" cy="301826"/>
          <a:chOff x="0" y="0"/>
          <a:chExt cx="1616075" cy="300981"/>
        </a:xfrm>
      </cdr:grpSpPr>
      <cdr:sp macro="" textlink="">
        <cdr:nvSpPr>
          <cdr:cNvPr id="19" name="Suorakulmio 18"/>
          <cdr:cNvSpPr>
            <a:spLocks xmlns:a="http://schemas.openxmlformats.org/drawingml/2006/main" noChangeAspect="1"/>
          </cdr:cNvSpPr>
        </cdr:nvSpPr>
        <cdr:spPr bwMode="auto">
          <a:xfrm xmlns:a="http://schemas.openxmlformats.org/drawingml/2006/main">
            <a:off x="0" y="39995"/>
            <a:ext cx="270000" cy="162000"/>
          </a:xfrm>
          <a:prstGeom xmlns:a="http://schemas.openxmlformats.org/drawingml/2006/main" prst="rect">
            <a:avLst/>
          </a:prstGeom>
          <a:solidFill xmlns:a="http://schemas.openxmlformats.org/drawingml/2006/main">
            <a:schemeClr val="accent4"/>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Data 16'!$C$3">
        <cdr:nvSpPr>
          <cdr:cNvPr id="20" name="Text Box 23"/>
          <cdr:cNvSpPr txBox="1">
            <a:spLocks xmlns:a="http://schemas.openxmlformats.org/drawingml/2006/main" noChangeArrowheads="1"/>
          </cdr:cNvSpPr>
        </cdr:nvSpPr>
        <cdr:spPr bwMode="auto">
          <a:xfrm xmlns:a="http://schemas.openxmlformats.org/drawingml/2006/main">
            <a:off x="274637" y="0"/>
            <a:ext cx="1341438" cy="3009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159C737-BD12-42FE-AA9F-D117840EDEF9}" type="TxLink">
              <a:rPr lang="en-US" sz="1400" b="0" i="0" u="none" strike="noStrike" baseline="0">
                <a:solidFill>
                  <a:srgbClr val="000000"/>
                </a:solidFill>
                <a:latin typeface="Arial"/>
                <a:cs typeface="Arial"/>
              </a:rPr>
              <a:pPr algn="l" rtl="0">
                <a:defRPr sz="1000"/>
              </a:pPr>
              <a:t>Fixed-term</a:t>
            </a:fld>
            <a:endParaRPr lang="fi-FI" sz="1400" b="0" i="0" u="none" strike="noStrike" baseline="0">
              <a:solidFill>
                <a:srgbClr val="000000"/>
              </a:solidFill>
              <a:latin typeface="Arial"/>
              <a:cs typeface="Arial"/>
            </a:endParaRPr>
          </a:p>
        </cdr:txBody>
      </cdr:sp>
    </cdr:grpSp>
  </cdr:relSizeAnchor>
  <cdr:relSizeAnchor xmlns:cdr="http://schemas.openxmlformats.org/drawingml/2006/chartDrawing">
    <cdr:from>
      <cdr:x>0.40538</cdr:x>
      <cdr:y>0.91111</cdr:y>
    </cdr:from>
    <cdr:to>
      <cdr:x>0.64937</cdr:x>
      <cdr:y>0.95593</cdr:y>
    </cdr:to>
    <cdr:grpSp>
      <cdr:nvGrpSpPr>
        <cdr:cNvPr id="14" name="Ryhmä 13"/>
        <cdr:cNvGrpSpPr/>
      </cdr:nvGrpSpPr>
      <cdr:grpSpPr>
        <a:xfrm xmlns:a="http://schemas.openxmlformats.org/drawingml/2006/main">
          <a:off x="3996388" y="6135574"/>
          <a:ext cx="2405345" cy="301826"/>
          <a:chOff x="2370057" y="0"/>
          <a:chExt cx="2403098" cy="300981"/>
        </a:xfrm>
      </cdr:grpSpPr>
      <cdr:sp macro="" textlink="">
        <cdr:nvSpPr>
          <cdr:cNvPr id="17" name="Suorakulmio 16"/>
          <cdr:cNvSpPr>
            <a:spLocks xmlns:a="http://schemas.openxmlformats.org/drawingml/2006/main" noChangeAspect="1"/>
          </cdr:cNvSpPr>
        </cdr:nvSpPr>
        <cdr:spPr bwMode="auto">
          <a:xfrm xmlns:a="http://schemas.openxmlformats.org/drawingml/2006/main">
            <a:off x="2370057" y="39995"/>
            <a:ext cx="270000" cy="162000"/>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Data 16'!$D$3">
        <cdr:nvSpPr>
          <cdr:cNvPr id="18" name="Text Box 23"/>
          <cdr:cNvSpPr txBox="1">
            <a:spLocks xmlns:a="http://schemas.openxmlformats.org/drawingml/2006/main" noChangeArrowheads="1"/>
          </cdr:cNvSpPr>
        </cdr:nvSpPr>
        <cdr:spPr bwMode="auto">
          <a:xfrm xmlns:a="http://schemas.openxmlformats.org/drawingml/2006/main">
            <a:off x="2644694" y="0"/>
            <a:ext cx="2128461" cy="3009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2CD4902-E897-4792-BBBF-A4BD857177C7}" type="TxLink">
              <a:rPr lang="en-US" sz="1400" b="0" i="0" u="none" strike="noStrike" baseline="0">
                <a:solidFill>
                  <a:srgbClr val="000000"/>
                </a:solidFill>
                <a:latin typeface="Arial"/>
                <a:cs typeface="Arial"/>
              </a:rPr>
              <a:pPr algn="l" rtl="0">
                <a:defRPr sz="1000"/>
              </a:pPr>
              <a:t>Until further notice</a:t>
            </a:fld>
            <a:endParaRPr lang="fi-FI" sz="1400" b="0" i="0" u="none" strike="noStrike" baseline="0">
              <a:solidFill>
                <a:srgbClr val="000000"/>
              </a:solidFill>
              <a:latin typeface="Arial"/>
              <a:cs typeface="Arial"/>
            </a:endParaRPr>
          </a:p>
        </cdr:txBody>
      </cdr:sp>
    </cdr:grpSp>
  </cdr:relSizeAnchor>
</c:userShapes>
</file>

<file path=xl/drawings/drawing33.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0.7555</cdr:x>
      <cdr:y>0.9545</cdr:y>
    </cdr:from>
    <cdr:to>
      <cdr:x>0.75738</cdr:x>
      <cdr:y>0.9821</cdr:y>
    </cdr:to>
    <cdr:sp macro="" textlink="'Data 2'!$A$20">
      <cdr:nvSpPr>
        <cdr:cNvPr id="302083" name="Text Box 3"/>
        <cdr:cNvSpPr txBox="1">
          <a:spLocks xmlns:a="http://schemas.openxmlformats.org/drawingml/2006/main" noChangeArrowheads="1" noTextEdit="1"/>
        </cdr:cNvSpPr>
      </cdr:nvSpPr>
      <cdr:spPr bwMode="auto">
        <a:xfrm xmlns:a="http://schemas.openxmlformats.org/drawingml/2006/main">
          <a:off x="7440806" y="6409587"/>
          <a:ext cx="18531" cy="185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endParaRPr lang="fi-FI"/>
        </a:p>
      </cdr:txBody>
    </cdr:sp>
  </cdr:relSizeAnchor>
  <cdr:relSizeAnchor xmlns:cdr="http://schemas.openxmlformats.org/drawingml/2006/chartDrawing">
    <cdr:from>
      <cdr:x>0.02611</cdr:x>
      <cdr:y>0.93759</cdr:y>
    </cdr:from>
    <cdr:to>
      <cdr:x>0.1354</cdr:x>
      <cdr:y>0.98582</cdr:y>
    </cdr:to>
    <cdr:sp macro="" textlink="">
      <cdr:nvSpPr>
        <cdr:cNvPr id="2" name="Tekstiruutu 1"/>
        <cdr:cNvSpPr txBox="1"/>
      </cdr:nvSpPr>
      <cdr:spPr>
        <a:xfrm xmlns:a="http://schemas.openxmlformats.org/drawingml/2006/main">
          <a:off x="257175" y="6296025"/>
          <a:ext cx="10763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0.02064</cdr:x>
      <cdr:y>0.02884</cdr:y>
    </cdr:from>
    <cdr:to>
      <cdr:x>0.90821</cdr:x>
      <cdr:y>0.15811</cdr:y>
    </cdr:to>
    <cdr:grpSp>
      <cdr:nvGrpSpPr>
        <cdr:cNvPr id="22" name="Ryhmä 21"/>
        <cdr:cNvGrpSpPr/>
      </cdr:nvGrpSpPr>
      <cdr:grpSpPr>
        <a:xfrm xmlns:a="http://schemas.openxmlformats.org/drawingml/2006/main">
          <a:off x="203477" y="194214"/>
          <a:ext cx="8749998" cy="870526"/>
          <a:chOff x="-409468" y="0"/>
          <a:chExt cx="8739278" cy="868065"/>
        </a:xfrm>
      </cdr:grpSpPr>
      <cdr:sp macro="" textlink="'Data 17'!$A$1">
        <cdr:nvSpPr>
          <cdr:cNvPr id="24" name="Text Box 21"/>
          <cdr:cNvSpPr txBox="1">
            <a:spLocks xmlns:a="http://schemas.openxmlformats.org/drawingml/2006/main" noChangeArrowheads="1"/>
          </cdr:cNvSpPr>
        </cdr:nvSpPr>
        <cdr:spPr bwMode="auto">
          <a:xfrm xmlns:a="http://schemas.openxmlformats.org/drawingml/2006/main">
            <a:off x="-409468" y="0"/>
            <a:ext cx="872812" cy="4324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0E8869E-5E4D-429C-AB44-5A58D4FEE3DB}" type="TxLink">
              <a:rPr lang="en-US" sz="2400" b="0" i="0" u="none" strike="noStrike" baseline="0">
                <a:solidFill>
                  <a:srgbClr val="000000"/>
                </a:solidFill>
                <a:latin typeface="Arial"/>
                <a:cs typeface="Arial"/>
              </a:rPr>
              <a:pPr algn="l" rtl="0">
                <a:defRPr sz="1000"/>
              </a:pPr>
              <a:t>11.17</a:t>
            </a:fld>
            <a:endParaRPr lang="fi-FI" sz="2400" b="1" i="0" u="none" strike="noStrike" baseline="0">
              <a:solidFill>
                <a:sysClr val="windowText" lastClr="000000"/>
              </a:solidFill>
              <a:latin typeface="Arial"/>
              <a:cs typeface="Arial"/>
            </a:endParaRPr>
          </a:p>
        </cdr:txBody>
      </cdr:sp>
      <cdr:sp macro="" textlink="'Data 17'!$B$1">
        <cdr:nvSpPr>
          <cdr:cNvPr id="25" name="Text Box 21"/>
          <cdr:cNvSpPr txBox="1">
            <a:spLocks xmlns:a="http://schemas.openxmlformats.org/drawingml/2006/main" noChangeArrowheads="1"/>
          </cdr:cNvSpPr>
        </cdr:nvSpPr>
        <cdr:spPr bwMode="auto">
          <a:xfrm xmlns:a="http://schemas.openxmlformats.org/drawingml/2006/main">
            <a:off x="453821" y="0"/>
            <a:ext cx="7875989" cy="8680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B31131B-8AD6-4AC4-8A7B-A8F97A50A750}" type="TxLink">
              <a:rPr lang="en-US" sz="2400" b="0" i="0" u="none" strike="noStrike" baseline="0">
                <a:solidFill>
                  <a:srgbClr val="000000"/>
                </a:solidFill>
                <a:latin typeface="Arial"/>
                <a:cs typeface="Arial"/>
              </a:rPr>
              <a:pPr algn="l" rtl="0">
                <a:defRPr sz="1000"/>
              </a:pPr>
              <a:t>Persons entitled to interpreting services for the disabled by type of recipient at year end 2022</a:t>
            </a:fld>
            <a:endParaRPr lang="fi-FI" sz="2400" b="1"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0.69439</cdr:x>
      <cdr:y>0.48227</cdr:y>
    </cdr:from>
    <cdr:to>
      <cdr:x>0.85397</cdr:x>
      <cdr:y>0.5594</cdr:y>
    </cdr:to>
    <cdr:sp macro="" textlink="'Data 17'!$E$4">
      <cdr:nvSpPr>
        <cdr:cNvPr id="3" name="Tekstiruutu 2"/>
        <cdr:cNvSpPr txBox="1"/>
      </cdr:nvSpPr>
      <cdr:spPr>
        <a:xfrm xmlns:a="http://schemas.openxmlformats.org/drawingml/2006/main">
          <a:off x="6838944" y="3238503"/>
          <a:ext cx="1571632" cy="517962"/>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3A7C0C1A-DB33-406C-9CFC-EDEA03A3FCF5}" type="TxLink">
            <a:rPr lang="en-US" sz="1400" b="0" i="0" u="none" strike="noStrike">
              <a:solidFill>
                <a:srgbClr val="000000"/>
              </a:solidFill>
              <a:latin typeface="Arial"/>
              <a:cs typeface="Arial"/>
            </a:rPr>
            <a:pPr/>
            <a:t>Hearing impaired
3 618 recipient</a:t>
          </a:fld>
          <a:endParaRPr lang="fi-FI" sz="1400"/>
        </a:p>
      </cdr:txBody>
    </cdr:sp>
  </cdr:relSizeAnchor>
  <cdr:relSizeAnchor xmlns:cdr="http://schemas.openxmlformats.org/drawingml/2006/chartDrawing">
    <cdr:from>
      <cdr:x>0.25121</cdr:x>
      <cdr:y>0.18203</cdr:y>
    </cdr:from>
    <cdr:to>
      <cdr:x>0.49469</cdr:x>
      <cdr:y>0.25895</cdr:y>
    </cdr:to>
    <cdr:sp macro="" textlink="'Data 17'!$E$6">
      <cdr:nvSpPr>
        <cdr:cNvPr id="15" name="Tekstiruutu 1"/>
        <cdr:cNvSpPr txBox="1"/>
      </cdr:nvSpPr>
      <cdr:spPr>
        <a:xfrm xmlns:a="http://schemas.openxmlformats.org/drawingml/2006/main">
          <a:off x="2476501" y="1225822"/>
          <a:ext cx="2400300" cy="51796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E77EB0E-5AB1-4236-81E2-A81BAC6DD5A8}" type="TxLink">
            <a:rPr lang="en-US" sz="1400" b="0" i="0" u="none" strike="noStrike">
              <a:solidFill>
                <a:srgbClr val="000000"/>
              </a:solidFill>
              <a:latin typeface="Arial"/>
              <a:cs typeface="Arial"/>
            </a:rPr>
            <a:pPr/>
            <a:t>Hearing and vision impaired
352 recipient</a:t>
          </a:fld>
          <a:endParaRPr lang="fi-FI" sz="1400"/>
        </a:p>
      </cdr:txBody>
    </cdr:sp>
  </cdr:relSizeAnchor>
  <cdr:relSizeAnchor xmlns:cdr="http://schemas.openxmlformats.org/drawingml/2006/chartDrawing">
    <cdr:from>
      <cdr:x>0.14879</cdr:x>
      <cdr:y>0.48132</cdr:y>
    </cdr:from>
    <cdr:to>
      <cdr:x>0.30561</cdr:x>
      <cdr:y>0.55845</cdr:y>
    </cdr:to>
    <cdr:sp macro="" textlink="'Data 17'!$E$5">
      <cdr:nvSpPr>
        <cdr:cNvPr id="16" name="Tekstiruutu 1"/>
        <cdr:cNvSpPr txBox="1"/>
      </cdr:nvSpPr>
      <cdr:spPr>
        <a:xfrm xmlns:a="http://schemas.openxmlformats.org/drawingml/2006/main">
          <a:off x="1466850" y="3241293"/>
          <a:ext cx="1545968" cy="51940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5326D1A-92FF-43A5-816A-4AB9D2E98560}" type="TxLink">
            <a:rPr lang="en-US" sz="1400" b="0" i="0" u="none" strike="noStrike">
              <a:solidFill>
                <a:srgbClr val="000000"/>
              </a:solidFill>
              <a:latin typeface="Arial"/>
              <a:cs typeface="Arial"/>
            </a:rPr>
            <a:pPr/>
            <a:t>Speech impaired
2 056 recipient</a:t>
          </a:fld>
          <a:endParaRPr lang="fi-FI" sz="1400"/>
        </a:p>
      </cdr:txBody>
    </cdr:sp>
  </cdr:relSizeAnchor>
  <cdr:relSizeAnchor xmlns:cdr="http://schemas.openxmlformats.org/drawingml/2006/chartDrawing">
    <cdr:from>
      <cdr:x>0.75327</cdr:x>
      <cdr:y>0.91926</cdr:y>
    </cdr:from>
    <cdr:to>
      <cdr:x>1</cdr:x>
      <cdr:y>1</cdr:y>
    </cdr:to>
    <cdr:grpSp>
      <cdr:nvGrpSpPr>
        <cdr:cNvPr id="14" name="Ryhmä 13"/>
        <cdr:cNvGrpSpPr/>
      </cdr:nvGrpSpPr>
      <cdr:grpSpPr>
        <a:xfrm xmlns:a="http://schemas.openxmlformats.org/drawingml/2006/main">
          <a:off x="7426018" y="6190458"/>
          <a:ext cx="2432357" cy="543717"/>
          <a:chOff x="0" y="0"/>
          <a:chExt cx="2430000" cy="542179"/>
        </a:xfrm>
      </cdr:grpSpPr>
      <cdr:pic>
        <cdr:nvPicPr>
          <cdr:cNvPr id="17" name="Kuva 16"/>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17'!$A$9">
        <cdr:nvSpPr>
          <cdr:cNvPr id="18"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B5C4B57-65F7-4DC4-B6A5-B21236FC2694}"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0.41739</cdr:x>
      <cdr:y>0.48232</cdr:y>
    </cdr:from>
    <cdr:to>
      <cdr:x>0.57681</cdr:x>
      <cdr:y>0.55728</cdr:y>
    </cdr:to>
    <cdr:sp macro="" textlink="">
      <cdr:nvSpPr>
        <cdr:cNvPr id="21" name="Tekstiruutu 20"/>
        <cdr:cNvSpPr txBox="1"/>
      </cdr:nvSpPr>
      <cdr:spPr>
        <a:xfrm xmlns:a="http://schemas.openxmlformats.org/drawingml/2006/main">
          <a:off x="4114800" y="3248025"/>
          <a:ext cx="1571625"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userShapes>
</file>

<file path=xl/drawings/drawing4.xml><?xml version="1.0" encoding="utf-8"?>
<c:userShapes xmlns:c="http://schemas.openxmlformats.org/drawingml/2006/chart">
  <cdr:relSizeAnchor xmlns:cdr="http://schemas.openxmlformats.org/drawingml/2006/chartDrawing">
    <cdr:from>
      <cdr:x>0.76675</cdr:x>
      <cdr:y>0.9635</cdr:y>
    </cdr:from>
    <cdr:to>
      <cdr:x>0.77297</cdr:x>
      <cdr:y>0.99334</cdr:y>
    </cdr:to>
    <cdr:sp macro="" textlink="'Data 1'!#REF!">
      <cdr:nvSpPr>
        <cdr:cNvPr id="3074" name="Text Box 2"/>
        <cdr:cNvSpPr txBox="1">
          <a:spLocks xmlns:a="http://schemas.openxmlformats.org/drawingml/2006/main" noChangeArrowheads="1" noTextEdit="1"/>
        </cdr:cNvSpPr>
      </cdr:nvSpPr>
      <cdr:spPr bwMode="auto">
        <a:xfrm xmlns:a="http://schemas.openxmlformats.org/drawingml/2006/main">
          <a:off x="7551606" y="6460846"/>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8936A4F6-E0A1-42B7-A08D-A3C80B0A5A50}"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0.81724</cdr:x>
      <cdr:y>0.79602</cdr:y>
    </cdr:from>
    <cdr:to>
      <cdr:x>1</cdr:x>
      <cdr:y>0.87159</cdr:y>
    </cdr:to>
    <cdr:sp macro="" textlink="'Data 2'!$C$4">
      <cdr:nvSpPr>
        <cdr:cNvPr id="3075" name="Text Box 3"/>
        <cdr:cNvSpPr txBox="1">
          <a:spLocks xmlns:a="http://schemas.openxmlformats.org/drawingml/2006/main" noChangeArrowheads="1"/>
        </cdr:cNvSpPr>
      </cdr:nvSpPr>
      <cdr:spPr bwMode="auto">
        <a:xfrm xmlns:a="http://schemas.openxmlformats.org/drawingml/2006/main">
          <a:off x="8056658" y="5360544"/>
          <a:ext cx="1801717" cy="50890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B7BF0F56-7117-48FA-BA15-4EF639202213}" type="TxLink">
            <a:rPr lang="en-US" sz="1400" b="0" i="0" u="none" strike="noStrike" baseline="0">
              <a:solidFill>
                <a:srgbClr val="000000"/>
              </a:solidFill>
              <a:latin typeface="Arial"/>
              <a:cs typeface="Arial"/>
            </a:rPr>
            <a:pPr algn="l" rtl="0">
              <a:defRPr sz="1000"/>
            </a:pPr>
            <a:t>Disability allowance for 16s and over</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0.81724</cdr:x>
      <cdr:y>0.41352</cdr:y>
    </cdr:from>
    <cdr:to>
      <cdr:x>1</cdr:x>
      <cdr:y>0.48909</cdr:y>
    </cdr:to>
    <cdr:sp macro="" textlink="'Data 2'!$B$4">
      <cdr:nvSpPr>
        <cdr:cNvPr id="3077" name="Text Box 5"/>
        <cdr:cNvSpPr txBox="1">
          <a:spLocks xmlns:a="http://schemas.openxmlformats.org/drawingml/2006/main" noChangeArrowheads="1"/>
        </cdr:cNvSpPr>
      </cdr:nvSpPr>
      <cdr:spPr bwMode="auto">
        <a:xfrm xmlns:a="http://schemas.openxmlformats.org/drawingml/2006/main">
          <a:off x="8048850" y="2776838"/>
          <a:ext cx="1800000" cy="5074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90061BE9-A274-4CEE-97B2-582E0F281574}" type="TxLink">
            <a:rPr lang="en-US" sz="1400" b="0" i="0" u="none" strike="noStrike" baseline="0">
              <a:solidFill>
                <a:srgbClr val="000000"/>
              </a:solidFill>
              <a:latin typeface="Arial"/>
              <a:cs typeface="Arial"/>
            </a:rPr>
            <a:pPr algn="l" rtl="0">
              <a:defRPr sz="1000"/>
            </a:pPr>
            <a:t>Disability allowance for under-16s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0.81724</cdr:x>
      <cdr:y>0.286</cdr:y>
    </cdr:from>
    <cdr:to>
      <cdr:x>1</cdr:x>
      <cdr:y>0.36157</cdr:y>
    </cdr:to>
    <cdr:sp macro="" textlink="'Data 2'!$D$4">
      <cdr:nvSpPr>
        <cdr:cNvPr id="3080" name="Text Box 8"/>
        <cdr:cNvSpPr txBox="1">
          <a:spLocks xmlns:a="http://schemas.openxmlformats.org/drawingml/2006/main" noChangeArrowheads="1"/>
        </cdr:cNvSpPr>
      </cdr:nvSpPr>
      <cdr:spPr bwMode="auto">
        <a:xfrm xmlns:a="http://schemas.openxmlformats.org/drawingml/2006/main">
          <a:off x="8048850" y="1920526"/>
          <a:ext cx="1800000" cy="5074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90000" tIns="46800" rIns="90000" bIns="46800" anchor="t" upright="1">
          <a:spAutoFit/>
        </a:bodyPr>
        <a:lstStyle xmlns:a="http://schemas.openxmlformats.org/drawingml/2006/main"/>
        <a:p xmlns:a="http://schemas.openxmlformats.org/drawingml/2006/main">
          <a:pPr algn="l" rtl="0">
            <a:defRPr sz="1000"/>
          </a:pPr>
          <a:fld id="{46F48A60-3DAC-4E62-9195-ECBC89824308}" type="TxLink">
            <a:rPr lang="en-US" sz="1400" b="0" i="0" u="none" strike="noStrike" baseline="0">
              <a:solidFill>
                <a:srgbClr val="000000"/>
              </a:solidFill>
              <a:latin typeface="Arial"/>
              <a:cs typeface="Arial"/>
            </a:rPr>
            <a:pPr algn="l" rtl="0">
              <a:defRPr sz="1000"/>
            </a:pPr>
            <a:t>Pensioners´care allowance</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0.09025</cdr:x>
      <cdr:y>0.04025</cdr:y>
    </cdr:from>
    <cdr:to>
      <cdr:x>0.1115</cdr:x>
      <cdr:y>0.094</cdr:y>
    </cdr:to>
    <cdr:sp macro="" textlink="">
      <cdr:nvSpPr>
        <cdr:cNvPr id="3092" name="Text Box 20"/>
        <cdr:cNvSpPr txBox="1">
          <a:spLocks xmlns:a="http://schemas.openxmlformats.org/drawingml/2006/main" noChangeArrowheads="1"/>
        </cdr:cNvSpPr>
      </cdr:nvSpPr>
      <cdr:spPr bwMode="auto">
        <a:xfrm xmlns:a="http://schemas.openxmlformats.org/drawingml/2006/main">
          <a:off x="890578" y="270667"/>
          <a:ext cx="209693" cy="36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i-FI"/>
        </a:p>
      </cdr:txBody>
    </cdr:sp>
  </cdr:relSizeAnchor>
  <cdr:relSizeAnchor xmlns:cdr="http://schemas.openxmlformats.org/drawingml/2006/chartDrawing">
    <cdr:from>
      <cdr:x>0.07246</cdr:x>
      <cdr:y>0.91926</cdr:y>
    </cdr:from>
    <cdr:to>
      <cdr:x>0.16522</cdr:x>
      <cdr:y>1</cdr:y>
    </cdr:to>
    <cdr:sp macro="" textlink="">
      <cdr:nvSpPr>
        <cdr:cNvPr id="2" name="Tekstiruutu 1"/>
        <cdr:cNvSpPr txBox="1"/>
      </cdr:nvSpPr>
      <cdr:spPr>
        <a:xfrm xmlns:a="http://schemas.openxmlformats.org/drawingml/2006/main">
          <a:off x="714375" y="6181724"/>
          <a:ext cx="914400"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0.03232</cdr:x>
      <cdr:y>0.0345</cdr:y>
    </cdr:from>
    <cdr:to>
      <cdr:x>0.99807</cdr:x>
      <cdr:y>0.10198</cdr:y>
    </cdr:to>
    <cdr:grpSp>
      <cdr:nvGrpSpPr>
        <cdr:cNvPr id="3" name="Ryhmä 2"/>
        <cdr:cNvGrpSpPr/>
      </cdr:nvGrpSpPr>
      <cdr:grpSpPr>
        <a:xfrm xmlns:a="http://schemas.openxmlformats.org/drawingml/2006/main">
          <a:off x="318623" y="232329"/>
          <a:ext cx="9520725" cy="454422"/>
          <a:chOff x="318315" y="231672"/>
          <a:chExt cx="9511527" cy="453136"/>
        </a:xfrm>
      </cdr:grpSpPr>
      <cdr:sp macro="" textlink="'Data 2'!$A$1">
        <cdr:nvSpPr>
          <cdr:cNvPr id="23" name="Text Box 21"/>
          <cdr:cNvSpPr txBox="1">
            <a:spLocks xmlns:a="http://schemas.openxmlformats.org/drawingml/2006/main" noChangeArrowheads="1"/>
          </cdr:cNvSpPr>
        </cdr:nvSpPr>
        <cdr:spPr bwMode="auto">
          <a:xfrm xmlns:a="http://schemas.openxmlformats.org/drawingml/2006/main">
            <a:off x="318315" y="231672"/>
            <a:ext cx="756982" cy="4343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1AF0B9E-B9CB-46BE-96DA-EFE43136D32B}" type="TxLink">
              <a:rPr lang="en-US" sz="2400" b="0" i="0" u="none" strike="noStrike" baseline="0">
                <a:solidFill>
                  <a:srgbClr val="000000"/>
                </a:solidFill>
                <a:latin typeface="Arial"/>
                <a:cs typeface="Arial"/>
              </a:rPr>
              <a:pPr algn="l" rtl="0">
                <a:defRPr sz="1000"/>
              </a:pPr>
              <a:t>11.2</a:t>
            </a:fld>
            <a:endParaRPr lang="fi-FI" sz="2400" b="0" i="0" u="none" strike="noStrike" baseline="0">
              <a:solidFill>
                <a:srgbClr val="000000"/>
              </a:solidFill>
              <a:latin typeface="Arial"/>
              <a:cs typeface="Arial"/>
            </a:endParaRPr>
          </a:p>
        </cdr:txBody>
      </cdr:sp>
      <cdr:sp macro="" textlink="'Data 2'!$B$1">
        <cdr:nvSpPr>
          <cdr:cNvPr id="24" name="Text Box 21"/>
          <cdr:cNvSpPr txBox="1">
            <a:spLocks xmlns:a="http://schemas.openxmlformats.org/drawingml/2006/main" noChangeArrowheads="1"/>
          </cdr:cNvSpPr>
        </cdr:nvSpPr>
        <cdr:spPr bwMode="auto">
          <a:xfrm xmlns:a="http://schemas.openxmlformats.org/drawingml/2006/main">
            <a:off x="1018174" y="231672"/>
            <a:ext cx="8811668" cy="4531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F9FB886-BF1D-4CE4-A478-EC3FFAA1680D}" type="TxLink">
              <a:rPr lang="en-US" sz="2400" b="0" i="0" u="none" strike="noStrike" baseline="0">
                <a:solidFill>
                  <a:schemeClr val="tx1"/>
                </a:solidFill>
                <a:latin typeface="Arial"/>
                <a:cs typeface="Arial"/>
              </a:rPr>
              <a:pPr algn="l" rtl="0">
                <a:defRPr sz="1000"/>
              </a:pPr>
              <a:t>Share of population receiving disability benefits, 1990–2022</a:t>
            </a:fld>
            <a:endParaRPr lang="fi-FI" sz="2400" b="0" i="0" u="none" strike="noStrike" baseline="0">
              <a:solidFill>
                <a:schemeClr val="tx1"/>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3" name="Ryhmä 12"/>
        <cdr:cNvGrpSpPr/>
      </cdr:nvGrpSpPr>
      <cdr:grpSpPr>
        <a:xfrm xmlns:a="http://schemas.openxmlformats.org/drawingml/2006/main">
          <a:off x="7426018" y="6190458"/>
          <a:ext cx="2432357" cy="543717"/>
          <a:chOff x="-1" y="0"/>
          <a:chExt cx="2430001" cy="542179"/>
        </a:xfrm>
      </cdr:grpSpPr>
      <cdr:pic>
        <cdr:nvPicPr>
          <cdr:cNvPr id="15" name="Kuva 1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2'!$A$39">
        <cdr:nvSpPr>
          <cdr:cNvPr id="16" name="Tekstiruutu 1"/>
          <cdr:cNvSpPr txBox="1"/>
        </cdr:nvSpPr>
        <cdr:spPr>
          <a:xfrm xmlns:a="http://schemas.openxmlformats.org/drawingml/2006/main">
            <a:off x="-1" y="275387"/>
            <a:ext cx="2430001"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A90FB93-A68D-4E4A-90FD-8C4C1CD2F513}"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5.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0.76675</cdr:x>
      <cdr:y>0.9635</cdr:y>
    </cdr:from>
    <cdr:to>
      <cdr:x>0.77297</cdr:x>
      <cdr:y>0.99334</cdr:y>
    </cdr:to>
    <cdr:sp macro="" textlink="'Data 1'!#REF!">
      <cdr:nvSpPr>
        <cdr:cNvPr id="3074" name="Text Box 2"/>
        <cdr:cNvSpPr txBox="1">
          <a:spLocks xmlns:a="http://schemas.openxmlformats.org/drawingml/2006/main" noChangeArrowheads="1" noTextEdit="1"/>
        </cdr:cNvSpPr>
      </cdr:nvSpPr>
      <cdr:spPr bwMode="auto">
        <a:xfrm xmlns:a="http://schemas.openxmlformats.org/drawingml/2006/main">
          <a:off x="7551606" y="6460846"/>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8936A4F6-E0A1-42B7-A08D-A3C80B0A5A50}"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0.09025</cdr:x>
      <cdr:y>0.04025</cdr:y>
    </cdr:from>
    <cdr:to>
      <cdr:x>0.1115</cdr:x>
      <cdr:y>0.094</cdr:y>
    </cdr:to>
    <cdr:sp macro="" textlink="">
      <cdr:nvSpPr>
        <cdr:cNvPr id="3092" name="Text Box 20"/>
        <cdr:cNvSpPr txBox="1">
          <a:spLocks xmlns:a="http://schemas.openxmlformats.org/drawingml/2006/main" noChangeArrowheads="1"/>
        </cdr:cNvSpPr>
      </cdr:nvSpPr>
      <cdr:spPr bwMode="auto">
        <a:xfrm xmlns:a="http://schemas.openxmlformats.org/drawingml/2006/main">
          <a:off x="890578" y="270667"/>
          <a:ext cx="209693" cy="36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i-FI"/>
        </a:p>
      </cdr:txBody>
    </cdr:sp>
  </cdr:relSizeAnchor>
  <cdr:relSizeAnchor xmlns:cdr="http://schemas.openxmlformats.org/drawingml/2006/chartDrawing">
    <cdr:from>
      <cdr:x>0.07246</cdr:x>
      <cdr:y>0.91926</cdr:y>
    </cdr:from>
    <cdr:to>
      <cdr:x>0.16522</cdr:x>
      <cdr:y>1</cdr:y>
    </cdr:to>
    <cdr:sp macro="" textlink="">
      <cdr:nvSpPr>
        <cdr:cNvPr id="2" name="Tekstiruutu 1"/>
        <cdr:cNvSpPr txBox="1"/>
      </cdr:nvSpPr>
      <cdr:spPr>
        <a:xfrm xmlns:a="http://schemas.openxmlformats.org/drawingml/2006/main">
          <a:off x="714375" y="6181724"/>
          <a:ext cx="914400"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0.03232</cdr:x>
      <cdr:y>0.0345</cdr:y>
    </cdr:from>
    <cdr:to>
      <cdr:x>0.77778</cdr:x>
      <cdr:y>0.14714</cdr:y>
    </cdr:to>
    <cdr:grpSp>
      <cdr:nvGrpSpPr>
        <cdr:cNvPr id="3" name="Ryhmä 2"/>
        <cdr:cNvGrpSpPr/>
      </cdr:nvGrpSpPr>
      <cdr:grpSpPr>
        <a:xfrm xmlns:a="http://schemas.openxmlformats.org/drawingml/2006/main">
          <a:off x="318623" y="232329"/>
          <a:ext cx="7349024" cy="758538"/>
          <a:chOff x="318315" y="231672"/>
          <a:chExt cx="7341862" cy="756394"/>
        </a:xfrm>
      </cdr:grpSpPr>
      <cdr:sp macro="" textlink="'Data 3'!$A$1">
        <cdr:nvSpPr>
          <cdr:cNvPr id="23" name="Text Box 21"/>
          <cdr:cNvSpPr txBox="1">
            <a:spLocks xmlns:a="http://schemas.openxmlformats.org/drawingml/2006/main" noChangeArrowheads="1"/>
          </cdr:cNvSpPr>
        </cdr:nvSpPr>
        <cdr:spPr bwMode="auto">
          <a:xfrm xmlns:a="http://schemas.openxmlformats.org/drawingml/2006/main">
            <a:off x="318315" y="231672"/>
            <a:ext cx="756982" cy="4035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0A43BEF-F8AB-46E5-A526-5A9D0E47D57D}" type="TxLink">
              <a:rPr lang="en-US" sz="2400" b="0" i="0" u="none" strike="noStrike" baseline="0">
                <a:solidFill>
                  <a:srgbClr val="000000"/>
                </a:solidFill>
                <a:latin typeface="Arial"/>
                <a:cs typeface="Arial"/>
              </a:rPr>
              <a:pPr algn="l" rtl="0">
                <a:defRPr sz="1000"/>
              </a:pPr>
              <a:t>11.3</a:t>
            </a:fld>
            <a:endParaRPr lang="fi-FI" sz="2400" b="0" i="0" u="none" strike="noStrike" baseline="0">
              <a:solidFill>
                <a:srgbClr val="000000"/>
              </a:solidFill>
              <a:latin typeface="Arial"/>
              <a:cs typeface="Arial"/>
            </a:endParaRPr>
          </a:p>
        </cdr:txBody>
      </cdr:sp>
      <cdr:sp macro="" textlink="'Data 3'!$B$1">
        <cdr:nvSpPr>
          <cdr:cNvPr id="24" name="Text Box 21"/>
          <cdr:cNvSpPr txBox="1">
            <a:spLocks xmlns:a="http://schemas.openxmlformats.org/drawingml/2006/main" noChangeArrowheads="1"/>
          </cdr:cNvSpPr>
        </cdr:nvSpPr>
        <cdr:spPr bwMode="auto">
          <a:xfrm xmlns:a="http://schemas.openxmlformats.org/drawingml/2006/main">
            <a:off x="1018175" y="231672"/>
            <a:ext cx="6642002" cy="7563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3B05933-7C73-4A82-9F2D-9545A85D9EB5}" type="TxLink">
              <a:rPr lang="en-US" sz="2400" b="0" i="0" u="none" strike="noStrike" baseline="0">
                <a:solidFill>
                  <a:srgbClr val="000000"/>
                </a:solidFill>
                <a:latin typeface="Arial"/>
                <a:cs typeface="Arial"/>
              </a:rPr>
              <a:pPr algn="l" rtl="0">
                <a:defRPr sz="1000"/>
              </a:pPr>
              <a:t>Share of population receiving disability benefits by region at year end 2022</a:t>
            </a:fld>
            <a:endParaRPr lang="fi-FI" sz="2400" b="0" i="0" u="none" strike="noStrike" baseline="0">
              <a:solidFill>
                <a:schemeClr val="tx1"/>
              </a:solidFill>
              <a:latin typeface="Arial"/>
              <a:cs typeface="Arial"/>
            </a:endParaRPr>
          </a:p>
        </cdr:txBody>
      </cdr:sp>
    </cdr:grpSp>
  </cdr:relSizeAnchor>
  <cdr:relSizeAnchor xmlns:cdr="http://schemas.openxmlformats.org/drawingml/2006/chartDrawing">
    <cdr:from>
      <cdr:x>0.75327</cdr:x>
      <cdr:y>0.91926</cdr:y>
    </cdr:from>
    <cdr:to>
      <cdr:x>1</cdr:x>
      <cdr:y>1</cdr:y>
    </cdr:to>
    <cdr:grpSp>
      <cdr:nvGrpSpPr>
        <cdr:cNvPr id="13" name="Ryhmä 12"/>
        <cdr:cNvGrpSpPr/>
      </cdr:nvGrpSpPr>
      <cdr:grpSpPr>
        <a:xfrm xmlns:a="http://schemas.openxmlformats.org/drawingml/2006/main">
          <a:off x="7426018" y="6190458"/>
          <a:ext cx="2432357" cy="543717"/>
          <a:chOff x="384662" y="0"/>
          <a:chExt cx="2430001" cy="542179"/>
        </a:xfrm>
      </cdr:grpSpPr>
      <cdr:pic>
        <cdr:nvPicPr>
          <cdr:cNvPr id="15" name="Kuva 1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215360" y="0"/>
            <a:ext cx="599303" cy="360401"/>
          </a:xfrm>
          <a:prstGeom xmlns:a="http://schemas.openxmlformats.org/drawingml/2006/main" prst="rect">
            <a:avLst/>
          </a:prstGeom>
        </cdr:spPr>
      </cdr:pic>
      <cdr:sp macro="" textlink="'Data 3'!$A$28">
        <cdr:nvSpPr>
          <cdr:cNvPr id="16" name="Tekstiruutu 1"/>
          <cdr:cNvSpPr txBox="1"/>
        </cdr:nvSpPr>
        <cdr:spPr>
          <a:xfrm xmlns:a="http://schemas.openxmlformats.org/drawingml/2006/main">
            <a:off x="384662" y="275387"/>
            <a:ext cx="2430001"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5486698-F66F-4D97-A91A-42DF23889E48}"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0.78917</cdr:x>
      <cdr:y>0.3792</cdr:y>
    </cdr:from>
    <cdr:to>
      <cdr:x>0.99807</cdr:x>
      <cdr:y>0.45476</cdr:y>
    </cdr:to>
    <cdr:grpSp>
      <cdr:nvGrpSpPr>
        <cdr:cNvPr id="11" name="Ryhmä 10"/>
        <cdr:cNvGrpSpPr/>
      </cdr:nvGrpSpPr>
      <cdr:grpSpPr>
        <a:xfrm xmlns:a="http://schemas.openxmlformats.org/drawingml/2006/main">
          <a:off x="7779934" y="2553599"/>
          <a:ext cx="2059414" cy="508834"/>
          <a:chOff x="0" y="0"/>
          <a:chExt cx="2057366" cy="507448"/>
        </a:xfrm>
      </cdr:grpSpPr>
      <cdr:sp macro="" textlink="">
        <cdr:nvSpPr>
          <cdr:cNvPr id="12" name="Suorakulmio 11"/>
          <cdr:cNvSpPr>
            <a:spLocks xmlns:a="http://schemas.openxmlformats.org/drawingml/2006/main" noChangeAspect="1"/>
          </cdr:cNvSpPr>
        </cdr:nvSpPr>
        <cdr:spPr bwMode="auto">
          <a:xfrm xmlns:a="http://schemas.openxmlformats.org/drawingml/2006/main">
            <a:off x="0" y="39995"/>
            <a:ext cx="270000" cy="162000"/>
          </a:xfrm>
          <a:prstGeom xmlns:a="http://schemas.openxmlformats.org/drawingml/2006/main" prst="rect">
            <a:avLst/>
          </a:prstGeom>
          <a:solidFill xmlns:a="http://schemas.openxmlformats.org/drawingml/2006/main">
            <a:schemeClr val="accent3">
              <a:lumMod val="60000"/>
              <a:lumOff val="40000"/>
            </a:schemeClr>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Data 3'!$C$4">
        <cdr:nvSpPr>
          <cdr:cNvPr id="14" name="Text Box 23"/>
          <cdr:cNvSpPr txBox="1">
            <a:spLocks xmlns:a="http://schemas.openxmlformats.org/drawingml/2006/main" noChangeArrowheads="1"/>
          </cdr:cNvSpPr>
        </cdr:nvSpPr>
        <cdr:spPr bwMode="auto">
          <a:xfrm xmlns:a="http://schemas.openxmlformats.org/drawingml/2006/main">
            <a:off x="274637" y="0"/>
            <a:ext cx="1782729" cy="5074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993F2D8-49A6-4546-89D0-70ACB0E81871}" type="TxLink">
              <a:rPr lang="en-US" sz="1400" b="0" i="0" u="none" strike="noStrike" baseline="0">
                <a:solidFill>
                  <a:srgbClr val="000000"/>
                </a:solidFill>
                <a:latin typeface="Arial"/>
                <a:cs typeface="Arial"/>
              </a:rPr>
              <a:pPr algn="l" rtl="0">
                <a:defRPr sz="1000"/>
              </a:pPr>
              <a:t>Disability allowance for under-16s</a:t>
            </a:fld>
            <a:endParaRPr lang="fi-FI" sz="1400" b="0" i="0" u="none" strike="noStrike" baseline="0">
              <a:solidFill>
                <a:srgbClr val="000000"/>
              </a:solidFill>
              <a:latin typeface="Arial"/>
              <a:cs typeface="Arial"/>
            </a:endParaRPr>
          </a:p>
        </cdr:txBody>
      </cdr:sp>
    </cdr:grpSp>
  </cdr:relSizeAnchor>
  <cdr:relSizeAnchor xmlns:cdr="http://schemas.openxmlformats.org/drawingml/2006/chartDrawing">
    <cdr:from>
      <cdr:x>0.78917</cdr:x>
      <cdr:y>0.47069</cdr:y>
    </cdr:from>
    <cdr:to>
      <cdr:x>1</cdr:x>
      <cdr:y>0.54625</cdr:y>
    </cdr:to>
    <cdr:grpSp>
      <cdr:nvGrpSpPr>
        <cdr:cNvPr id="17" name="Ryhmä 16"/>
        <cdr:cNvGrpSpPr/>
      </cdr:nvGrpSpPr>
      <cdr:grpSpPr>
        <a:xfrm xmlns:a="http://schemas.openxmlformats.org/drawingml/2006/main">
          <a:off x="7779934" y="3169709"/>
          <a:ext cx="2078441" cy="508834"/>
          <a:chOff x="0" y="0"/>
          <a:chExt cx="2076450" cy="507448"/>
        </a:xfrm>
      </cdr:grpSpPr>
      <cdr:sp macro="" textlink="">
        <cdr:nvSpPr>
          <cdr:cNvPr id="18" name="Suorakulmio 17"/>
          <cdr:cNvSpPr>
            <a:spLocks xmlns:a="http://schemas.openxmlformats.org/drawingml/2006/main" noChangeAspect="1"/>
          </cdr:cNvSpPr>
        </cdr:nvSpPr>
        <cdr:spPr bwMode="auto">
          <a:xfrm xmlns:a="http://schemas.openxmlformats.org/drawingml/2006/main">
            <a:off x="0" y="39995"/>
            <a:ext cx="270000" cy="162000"/>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Data 3'!$D$4">
        <cdr:nvSpPr>
          <cdr:cNvPr id="19" name="Text Box 23"/>
          <cdr:cNvSpPr txBox="1">
            <a:spLocks xmlns:a="http://schemas.openxmlformats.org/drawingml/2006/main" noChangeArrowheads="1"/>
          </cdr:cNvSpPr>
        </cdr:nvSpPr>
        <cdr:spPr bwMode="auto">
          <a:xfrm xmlns:a="http://schemas.openxmlformats.org/drawingml/2006/main">
            <a:off x="274636" y="0"/>
            <a:ext cx="1801814" cy="5074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90000" tIns="46800" rIns="468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42EDD0B-3A83-4348-AC17-9661430FD972}" type="TxLink">
              <a:rPr lang="en-US" sz="1400" b="0" i="0" u="none" strike="noStrike" baseline="0">
                <a:solidFill>
                  <a:srgbClr val="000000"/>
                </a:solidFill>
                <a:latin typeface="Arial"/>
                <a:cs typeface="Arial"/>
              </a:rPr>
              <a:pPr algn="l" rtl="0">
                <a:defRPr sz="1000"/>
              </a:pPr>
              <a:t>Disability allowance for 16s and over</a:t>
            </a:fld>
            <a:endParaRPr lang="fi-FI" sz="1400" b="0" i="0" u="none" strike="noStrike" baseline="0">
              <a:solidFill>
                <a:srgbClr val="000000"/>
              </a:solidFill>
              <a:latin typeface="Arial"/>
              <a:cs typeface="Arial"/>
            </a:endParaRPr>
          </a:p>
        </cdr:txBody>
      </cdr:sp>
    </cdr:grpSp>
  </cdr:relSizeAnchor>
  <cdr:relSizeAnchor xmlns:cdr="http://schemas.openxmlformats.org/drawingml/2006/chartDrawing">
    <cdr:from>
      <cdr:x>0.78917</cdr:x>
      <cdr:y>0.56217</cdr:y>
    </cdr:from>
    <cdr:to>
      <cdr:x>0.96809</cdr:x>
      <cdr:y>0.63774</cdr:y>
    </cdr:to>
    <cdr:grpSp>
      <cdr:nvGrpSpPr>
        <cdr:cNvPr id="20" name="Ryhmä 19"/>
        <cdr:cNvGrpSpPr/>
      </cdr:nvGrpSpPr>
      <cdr:grpSpPr>
        <a:xfrm xmlns:a="http://schemas.openxmlformats.org/drawingml/2006/main">
          <a:off x="7779934" y="3785751"/>
          <a:ext cx="1763860" cy="508902"/>
          <a:chOff x="0" y="0"/>
          <a:chExt cx="1762125" cy="507448"/>
        </a:xfrm>
      </cdr:grpSpPr>
      <cdr:sp macro="" textlink="">
        <cdr:nvSpPr>
          <cdr:cNvPr id="21" name="Suorakulmio 20"/>
          <cdr:cNvSpPr>
            <a:spLocks xmlns:a="http://schemas.openxmlformats.org/drawingml/2006/main" noChangeAspect="1"/>
          </cdr:cNvSpPr>
        </cdr:nvSpPr>
        <cdr:spPr bwMode="auto">
          <a:xfrm xmlns:a="http://schemas.openxmlformats.org/drawingml/2006/main">
            <a:off x="0" y="39995"/>
            <a:ext cx="270000" cy="162000"/>
          </a:xfrm>
          <a:prstGeom xmlns:a="http://schemas.openxmlformats.org/drawingml/2006/main" prst="rect">
            <a:avLst/>
          </a:prstGeom>
          <a:solidFill xmlns:a="http://schemas.openxmlformats.org/drawingml/2006/main">
            <a:schemeClr val="accent4"/>
          </a:solidFill>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sp macro="" textlink="'Data 3'!$E$4">
        <cdr:nvSpPr>
          <cdr:cNvPr id="22" name="Text Box 23"/>
          <cdr:cNvSpPr txBox="1">
            <a:spLocks xmlns:a="http://schemas.openxmlformats.org/drawingml/2006/main" noChangeArrowheads="1"/>
          </cdr:cNvSpPr>
        </cdr:nvSpPr>
        <cdr:spPr bwMode="auto">
          <a:xfrm xmlns:a="http://schemas.openxmlformats.org/drawingml/2006/main">
            <a:off x="274637" y="0"/>
            <a:ext cx="1487488" cy="5074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76310CC-3535-4202-8E57-B56184769B0A}" type="TxLink">
              <a:rPr lang="en-US" sz="1400" b="0" i="0" u="none" strike="noStrike" baseline="0">
                <a:solidFill>
                  <a:srgbClr val="000000"/>
                </a:solidFill>
                <a:latin typeface="Arial"/>
                <a:cs typeface="Arial"/>
              </a:rPr>
              <a:pPr algn="l" rtl="0">
                <a:defRPr sz="1000"/>
              </a:pPr>
              <a:t>Pensioners´care allowance</a:t>
            </a:fld>
            <a:endParaRPr lang="fi-FI" sz="1400" b="0" i="0" u="none" strike="noStrike" baseline="0">
              <a:solidFill>
                <a:srgbClr val="000000"/>
              </a:solidFill>
              <a:latin typeface="Arial"/>
              <a:cs typeface="Arial"/>
            </a:endParaRPr>
          </a:p>
        </cdr:txBody>
      </cdr:sp>
    </cdr:grpSp>
  </cdr:relSizeAnchor>
</c:userShapes>
</file>

<file path=xl/drawings/drawing7.xml><?xml version="1.0" encoding="utf-8"?>
<xdr:wsDr xmlns:xdr="http://schemas.openxmlformats.org/drawingml/2006/spreadsheetDrawing" xmlns:a="http://schemas.openxmlformats.org/drawingml/2006/main">
  <xdr:absoluteAnchor>
    <xdr:pos x="0" y="0"/>
    <xdr:ext cx="9858375" cy="6734175"/>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0.767</cdr:x>
      <cdr:y>0.956</cdr:y>
    </cdr:from>
    <cdr:to>
      <cdr:x>0.77322</cdr:x>
      <cdr:y>0.98584</cdr:y>
    </cdr:to>
    <cdr:sp macro="" textlink="'Data 4'!#REF!">
      <cdr:nvSpPr>
        <cdr:cNvPr id="2053" name="Text Box 5"/>
        <cdr:cNvSpPr txBox="1">
          <a:spLocks xmlns:a="http://schemas.openxmlformats.org/drawingml/2006/main" noChangeArrowheads="1" noTextEdit="1"/>
        </cdr:cNvSpPr>
      </cdr:nvSpPr>
      <cdr:spPr bwMode="auto">
        <a:xfrm xmlns:a="http://schemas.openxmlformats.org/drawingml/2006/main">
          <a:off x="7554068" y="6410554"/>
          <a:ext cx="61235" cy="200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fld id="{5724E1E6-4E2B-40BA-B5D6-BCE0413118BE}" type="TxLink">
            <a:rPr lang="fi-FI" sz="1200" b="0" i="0" u="none" strike="noStrike" baseline="0">
              <a:solidFill>
                <a:srgbClr val="000000"/>
              </a:solidFill>
              <a:latin typeface="Arial"/>
              <a:cs typeface="Arial"/>
            </a:rPr>
            <a:pPr algn="l" rtl="0">
              <a:defRPr sz="1000"/>
            </a:pPr>
            <a:t> </a:t>
          </a:fld>
          <a:endParaRPr lang="fi-FI" sz="1200" b="0" i="0" u="none" strike="noStrike" baseline="0">
            <a:solidFill>
              <a:srgbClr val="000000"/>
            </a:solidFill>
            <a:latin typeface="Arial"/>
            <a:cs typeface="Arial"/>
          </a:endParaRPr>
        </a:p>
      </cdr:txBody>
    </cdr:sp>
  </cdr:relSizeAnchor>
  <cdr:relSizeAnchor xmlns:cdr="http://schemas.openxmlformats.org/drawingml/2006/chartDrawing">
    <cdr:from>
      <cdr:x>0.05882</cdr:x>
      <cdr:y>0.12335</cdr:y>
    </cdr:from>
    <cdr:to>
      <cdr:x>0.14571</cdr:x>
      <cdr:y>0.15891</cdr:y>
    </cdr:to>
    <cdr:sp macro="" textlink="'Data 4'!$B$3:$B$3">
      <cdr:nvSpPr>
        <cdr:cNvPr id="2054" name="Text Box 6"/>
        <cdr:cNvSpPr txBox="1">
          <a:spLocks xmlns:a="http://schemas.openxmlformats.org/drawingml/2006/main" noChangeArrowheads="1" noTextEdit="1"/>
        </cdr:cNvSpPr>
      </cdr:nvSpPr>
      <cdr:spPr bwMode="auto">
        <a:xfrm xmlns:a="http://schemas.openxmlformats.org/drawingml/2006/main">
          <a:off x="579309" y="828311"/>
          <a:ext cx="855747" cy="238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fld id="{1B8F0947-6C22-4974-95C5-08EEAF030E6C}" type="TxLink">
            <a:rPr lang="fi-FI" sz="1400" b="0" i="0" u="none" strike="noStrike" baseline="0">
              <a:solidFill>
                <a:srgbClr val="000000"/>
              </a:solidFill>
              <a:latin typeface="Arial"/>
              <a:cs typeface="Arial"/>
            </a:rPr>
            <a:pPr algn="l" rtl="0">
              <a:defRPr sz="1000"/>
            </a:pPr>
            <a:t>Million euros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0.59247</cdr:x>
      <cdr:y>0.13439</cdr:y>
    </cdr:from>
    <cdr:to>
      <cdr:x>0.77523</cdr:x>
      <cdr:y>0.17889</cdr:y>
    </cdr:to>
    <cdr:sp macro="" textlink="'Data 4'!$E$38">
      <cdr:nvSpPr>
        <cdr:cNvPr id="4" name="Tekstiruutu 3"/>
        <cdr:cNvSpPr txBox="1"/>
      </cdr:nvSpPr>
      <cdr:spPr>
        <a:xfrm xmlns:a="http://schemas.openxmlformats.org/drawingml/2006/main">
          <a:off x="5837416" y="904254"/>
          <a:ext cx="1800672" cy="299416"/>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AFC7754E-24A0-48A6-8F68-12A65DECB20A}" type="TxLink">
            <a:rPr lang="en-US" sz="1400" b="0" i="0" u="none" strike="noStrike">
              <a:solidFill>
                <a:srgbClr val="000000"/>
              </a:solidFill>
              <a:latin typeface="Arial"/>
              <a:cs typeface="Arial"/>
            </a:rPr>
            <a:pPr/>
            <a:t>Dietay grant</a:t>
          </a:fld>
          <a:endParaRPr lang="fi-FI"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0.49015</cdr:y>
    </cdr:from>
    <cdr:to>
      <cdr:x>1</cdr:x>
      <cdr:y>0.56539</cdr:y>
    </cdr:to>
    <cdr:sp macro="" textlink="'Data 4'!$D$4">
      <cdr:nvSpPr>
        <cdr:cNvPr id="5" name="Tekstiruutu 4"/>
        <cdr:cNvSpPr txBox="1"/>
      </cdr:nvSpPr>
      <cdr:spPr>
        <a:xfrm xmlns:a="http://schemas.openxmlformats.org/drawingml/2006/main">
          <a:off x="8056658" y="3300737"/>
          <a:ext cx="1801717" cy="506680"/>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8E063242-0AD3-42E0-B4AD-D12103EF3353}" type="TxLink">
            <a:rPr lang="en-US" sz="1400" b="0" i="0" u="none" strike="noStrike">
              <a:solidFill>
                <a:srgbClr val="000000"/>
              </a:solidFill>
              <a:latin typeface="Arial"/>
              <a:cs typeface="Arial"/>
            </a:rPr>
            <a:pPr/>
            <a:t>Pensioners´care allowance</a:t>
          </a:fld>
          <a:endParaRPr lang="fi-FI"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0.72738</cdr:y>
    </cdr:from>
    <cdr:to>
      <cdr:x>1</cdr:x>
      <cdr:y>0.80262</cdr:y>
    </cdr:to>
    <cdr:sp macro="" textlink="'Data 4'!$C$4">
      <cdr:nvSpPr>
        <cdr:cNvPr id="6" name="Tekstiruutu 5"/>
        <cdr:cNvSpPr txBox="1"/>
      </cdr:nvSpPr>
      <cdr:spPr>
        <a:xfrm xmlns:a="http://schemas.openxmlformats.org/drawingml/2006/main">
          <a:off x="8051988" y="4894147"/>
          <a:ext cx="1800672" cy="506249"/>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B83E49C8-599F-44D8-AF6D-5F762A233939}" type="TxLink">
            <a:rPr lang="en-US" sz="1400" b="0" i="0" u="none" strike="noStrike">
              <a:solidFill>
                <a:srgbClr val="000000"/>
              </a:solidFill>
              <a:latin typeface="Arial"/>
              <a:cs typeface="Arial"/>
            </a:rPr>
            <a:pPr/>
            <a:t>Disability allowance for 16s and over</a:t>
          </a:fld>
          <a:endParaRPr lang="fi-FI"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0.81724</cdr:x>
      <cdr:y>0.82013</cdr:y>
    </cdr:from>
    <cdr:to>
      <cdr:x>1</cdr:x>
      <cdr:y>0.89537</cdr:y>
    </cdr:to>
    <cdr:sp macro="" textlink="'Data 4'!$B$4">
      <cdr:nvSpPr>
        <cdr:cNvPr id="7" name="Tekstiruutu 6"/>
        <cdr:cNvSpPr txBox="1"/>
      </cdr:nvSpPr>
      <cdr:spPr>
        <a:xfrm xmlns:a="http://schemas.openxmlformats.org/drawingml/2006/main">
          <a:off x="8048850" y="5507276"/>
          <a:ext cx="1800000" cy="505267"/>
        </a:xfrm>
        <a:prstGeom xmlns:a="http://schemas.openxmlformats.org/drawingml/2006/main" prst="rect">
          <a:avLst/>
        </a:prstGeom>
      </cdr:spPr>
      <cdr:txBody>
        <a:bodyPr xmlns:a="http://schemas.openxmlformats.org/drawingml/2006/main" vertOverflow="overflow" horzOverflow="overflow" wrap="square" rtlCol="0">
          <a:spAutoFit/>
        </a:bodyPr>
        <a:lstStyle xmlns:a="http://schemas.openxmlformats.org/drawingml/2006/main"/>
        <a:p xmlns:a="http://schemas.openxmlformats.org/drawingml/2006/main">
          <a:fld id="{DDA590CD-6573-4329-815D-BAF05EA5D5DD}" type="TxLink">
            <a:rPr lang="en-US" sz="1400" b="0" i="0" u="none" strike="noStrike">
              <a:solidFill>
                <a:srgbClr val="000000"/>
              </a:solidFill>
              <a:latin typeface="Arial"/>
              <a:cs typeface="Arial"/>
            </a:rPr>
            <a:pPr/>
            <a:t>Disability allowance for under-16s</a:t>
          </a:fld>
          <a:endParaRPr lang="fi-FI"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0.05452</cdr:x>
      <cdr:y>0.01891</cdr:y>
    </cdr:from>
    <cdr:to>
      <cdr:x>0.69179</cdr:x>
      <cdr:y>0.10912</cdr:y>
    </cdr:to>
    <cdr:grpSp>
      <cdr:nvGrpSpPr>
        <cdr:cNvPr id="2" name="Ryhmä 1"/>
        <cdr:cNvGrpSpPr/>
      </cdr:nvGrpSpPr>
      <cdr:grpSpPr>
        <a:xfrm xmlns:a="http://schemas.openxmlformats.org/drawingml/2006/main">
          <a:off x="537479" y="127343"/>
          <a:ext cx="6282446" cy="607490"/>
          <a:chOff x="536959" y="126983"/>
          <a:chExt cx="6276377" cy="605768"/>
        </a:xfrm>
      </cdr:grpSpPr>
      <cdr:sp macro="" textlink="'Data 4'!$C$3">
        <cdr:nvSpPr>
          <cdr:cNvPr id="16" name="Text Box 2"/>
          <cdr:cNvSpPr txBox="1">
            <a:spLocks xmlns:a="http://schemas.openxmlformats.org/drawingml/2006/main" noChangeArrowheads="1"/>
          </cdr:cNvSpPr>
        </cdr:nvSpPr>
        <cdr:spPr bwMode="auto">
          <a:xfrm xmlns:a="http://schemas.openxmlformats.org/drawingml/2006/main">
            <a:off x="1288826" y="477979"/>
            <a:ext cx="3564231" cy="2547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54864"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FF9198BD-CFA7-445C-8023-9975E9CFEA01}" type="TxLink">
              <a:rPr lang="en-US" sz="1600" b="0" i="0" u="none" strike="noStrike" baseline="0">
                <a:solidFill>
                  <a:srgbClr val="000000"/>
                </a:solidFill>
                <a:latin typeface="Arial"/>
                <a:cs typeface="Arial"/>
              </a:rPr>
              <a:pPr algn="ctr" rtl="0">
                <a:defRPr sz="1000"/>
              </a:pPr>
              <a:t>(at 2022 prices)</a:t>
            </a:fld>
            <a:endParaRPr lang="fi-FI" sz="1600" b="0" i="0" u="none" strike="noStrike" baseline="0">
              <a:solidFill>
                <a:srgbClr val="000000"/>
              </a:solidFill>
              <a:latin typeface="Arial"/>
              <a:cs typeface="Arial"/>
            </a:endParaRPr>
          </a:p>
        </cdr:txBody>
      </cdr:sp>
      <cdr:sp macro="" textlink="'Data 4'!$A$1">
        <cdr:nvSpPr>
          <cdr:cNvPr id="17" name="Text Box 21"/>
          <cdr:cNvSpPr txBox="1">
            <a:spLocks xmlns:a="http://schemas.openxmlformats.org/drawingml/2006/main" noChangeArrowheads="1"/>
          </cdr:cNvSpPr>
        </cdr:nvSpPr>
        <cdr:spPr bwMode="auto">
          <a:xfrm xmlns:a="http://schemas.openxmlformats.org/drawingml/2006/main">
            <a:off x="536959" y="126983"/>
            <a:ext cx="700057" cy="4349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C94EFEE-8E5A-41D1-B263-0B5A5C169C93}" type="TxLink">
              <a:rPr lang="en-US" sz="2400" b="0" i="0" u="none" strike="noStrike" baseline="0">
                <a:solidFill>
                  <a:srgbClr val="000000"/>
                </a:solidFill>
                <a:latin typeface="Arial"/>
                <a:cs typeface="Arial"/>
              </a:rPr>
              <a:pPr algn="l" rtl="0">
                <a:defRPr sz="1000"/>
              </a:pPr>
              <a:t>11.4</a:t>
            </a:fld>
            <a:endParaRPr lang="fi-FI" sz="2400" b="0" i="0" u="none" strike="noStrike" baseline="0">
              <a:solidFill>
                <a:srgbClr val="000000"/>
              </a:solidFill>
              <a:latin typeface="Arial"/>
              <a:cs typeface="Arial"/>
            </a:endParaRPr>
          </a:p>
        </cdr:txBody>
      </cdr:sp>
      <cdr:sp macro="" textlink="'Data 4'!$B$1">
        <cdr:nvSpPr>
          <cdr:cNvPr id="18" name="Text Box 21"/>
          <cdr:cNvSpPr txBox="1">
            <a:spLocks xmlns:a="http://schemas.openxmlformats.org/drawingml/2006/main" noChangeArrowheads="1"/>
          </cdr:cNvSpPr>
        </cdr:nvSpPr>
        <cdr:spPr bwMode="auto">
          <a:xfrm xmlns:a="http://schemas.openxmlformats.org/drawingml/2006/main">
            <a:off x="1208552" y="126983"/>
            <a:ext cx="5604784" cy="4246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54864" tIns="5029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2E9DB78-E3FA-4AC4-9EF5-0E5C33DFFF6A}" type="TxLink">
              <a:rPr lang="en-US" sz="2400" b="0" i="0" u="none" strike="noStrike" baseline="0">
                <a:solidFill>
                  <a:srgbClr val="000000"/>
                </a:solidFill>
                <a:latin typeface="Arial"/>
                <a:cs typeface="Arial"/>
              </a:rPr>
              <a:pPr algn="l" rtl="0">
                <a:defRPr sz="1000"/>
              </a:pPr>
              <a:t>Disability benefits paid out, 1990–2022</a:t>
            </a:fld>
            <a:endParaRPr lang="fi-FI" sz="2400" b="0" i="0" u="none" strike="noStrike" baseline="0">
              <a:solidFill>
                <a:srgbClr val="000000"/>
              </a:solidFill>
              <a:latin typeface="Arial"/>
              <a:cs typeface="Arial"/>
            </a:endParaRPr>
          </a:p>
        </cdr:txBody>
      </cdr:sp>
    </cdr:grpSp>
  </cdr:relSizeAnchor>
  <cdr:relSizeAnchor xmlns:cdr="http://schemas.openxmlformats.org/drawingml/2006/chartDrawing">
    <cdr:from>
      <cdr:x>0.75327</cdr:x>
      <cdr:y>0.91537</cdr:y>
    </cdr:from>
    <cdr:to>
      <cdr:x>1</cdr:x>
      <cdr:y>0.99611</cdr:y>
    </cdr:to>
    <cdr:grpSp>
      <cdr:nvGrpSpPr>
        <cdr:cNvPr id="14" name="Ryhmä 13"/>
        <cdr:cNvGrpSpPr/>
      </cdr:nvGrpSpPr>
      <cdr:grpSpPr>
        <a:xfrm xmlns:a="http://schemas.openxmlformats.org/drawingml/2006/main">
          <a:off x="7426018" y="6164262"/>
          <a:ext cx="2432357" cy="543717"/>
          <a:chOff x="0" y="0"/>
          <a:chExt cx="2430000" cy="542179"/>
        </a:xfrm>
      </cdr:grpSpPr>
      <cdr:pic>
        <cdr:nvPicPr>
          <cdr:cNvPr id="15" name="Kuva 1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0697" y="0"/>
            <a:ext cx="599303" cy="360401"/>
          </a:xfrm>
          <a:prstGeom xmlns:a="http://schemas.openxmlformats.org/drawingml/2006/main" prst="rect">
            <a:avLst/>
          </a:prstGeom>
        </cdr:spPr>
      </cdr:pic>
      <cdr:sp macro="" textlink="'Data 4'!$A$39">
        <cdr:nvSpPr>
          <cdr:cNvPr id="19" name="Tekstiruutu 1"/>
          <cdr:cNvSpPr txBox="1"/>
        </cdr:nvSpPr>
        <cdr:spPr>
          <a:xfrm xmlns:a="http://schemas.openxmlformats.org/drawingml/2006/main">
            <a:off x="0" y="275387"/>
            <a:ext cx="2430000" cy="2667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937D7D8-E07A-4911-A2D8-A8204E27E1D1}" type="TxLink">
              <a:rPr lang="en-US" sz="800" b="0" i="0" u="none" strike="noStrike">
                <a:solidFill>
                  <a:srgbClr val="000000"/>
                </a:solidFill>
                <a:latin typeface="Arial"/>
                <a:cs typeface="Arial"/>
              </a:rPr>
              <a:pPr/>
              <a:t>Statistical Information Service 13.2.2023</a:t>
            </a:fld>
            <a:endParaRPr lang="fi-FI" sz="1200">
              <a:latin typeface="Arial" panose="020B0604020202020204" pitchFamily="34" charset="0"/>
              <a:cs typeface="Arial" panose="020B0604020202020204" pitchFamily="34" charset="0"/>
            </a:endParaRPr>
          </a:p>
        </cdr:txBody>
      </cdr:sp>
    </cdr:grpSp>
  </cdr:relSizeAnchor>
</c:userShapes>
</file>

<file path=xl/drawings/drawing9.xml><?xml version="1.0" encoding="utf-8"?>
<xdr:wsDr xmlns:xdr="http://schemas.openxmlformats.org/drawingml/2006/spreadsheetDrawing" xmlns:a="http://schemas.openxmlformats.org/drawingml/2006/main">
  <xdr:absoluteAnchor>
    <xdr:pos x="0" y="0"/>
    <xdr:ext cx="9858375" cy="6724650"/>
    <xdr:graphicFrame macro="">
      <xdr:nvGraphicFramePr>
        <xdr:cNvPr id="2" name="Kaavi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ilastoryhmän kuvioiden uudet värit">
  <a:themeElements>
    <a:clrScheme name="Vammaisetuus">
      <a:dk1>
        <a:sysClr val="windowText" lastClr="000000"/>
      </a:dk1>
      <a:lt1>
        <a:sysClr val="window" lastClr="FFFFFF"/>
      </a:lt1>
      <a:dk2>
        <a:srgbClr val="1F497D"/>
      </a:dk2>
      <a:lt2>
        <a:srgbClr val="EEECE1"/>
      </a:lt2>
      <a:accent1>
        <a:srgbClr val="003580"/>
      </a:accent1>
      <a:accent2>
        <a:srgbClr val="F15B23"/>
      </a:accent2>
      <a:accent3>
        <a:srgbClr val="3E7664"/>
      </a:accent3>
      <a:accent4>
        <a:srgbClr val="9F5B49"/>
      </a:accent4>
      <a:accent5>
        <a:srgbClr val="6DCFF6"/>
      </a:accent5>
      <a:accent6>
        <a:srgbClr val="FDB91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A1:J59"/>
  <sheetViews>
    <sheetView tabSelected="1" zoomScaleNormal="100" workbookViewId="0"/>
  </sheetViews>
  <sheetFormatPr defaultColWidth="9.140625" defaultRowHeight="15" x14ac:dyDescent="0.2"/>
  <cols>
    <col min="1" max="1" width="6.7109375" style="20" customWidth="1"/>
    <col min="2" max="2" width="9.7109375" style="3" bestFit="1" customWidth="1"/>
    <col min="3" max="5" width="9.140625" style="4"/>
    <col min="6" max="6" width="48.85546875" style="4" customWidth="1"/>
    <col min="7" max="10" width="9.140625" style="4"/>
    <col min="11" max="11" width="9.140625" style="4" customWidth="1"/>
    <col min="12" max="16384" width="9.140625" style="4"/>
  </cols>
  <sheetData>
    <row r="1" spans="1:10" s="19" customFormat="1" ht="12" customHeight="1" x14ac:dyDescent="0.2">
      <c r="A1" s="19" t="s">
        <v>142</v>
      </c>
      <c r="C1" s="160"/>
      <c r="D1" s="160"/>
      <c r="E1" s="160"/>
    </row>
    <row r="2" spans="1:10" s="19" customFormat="1" ht="12" customHeight="1" x14ac:dyDescent="0.2">
      <c r="A2" t="s">
        <v>3</v>
      </c>
      <c r="C2" s="160"/>
      <c r="D2" s="160"/>
      <c r="E2" s="160"/>
    </row>
    <row r="3" spans="1:10" ht="15" customHeight="1" x14ac:dyDescent="0.2"/>
    <row r="4" spans="1:10" ht="15" customHeight="1" x14ac:dyDescent="0.2"/>
    <row r="5" spans="1:10" s="5" customFormat="1" ht="18" customHeight="1" x14ac:dyDescent="0.2">
      <c r="A5" s="21" t="s">
        <v>170</v>
      </c>
    </row>
    <row r="6" spans="1:10" s="14" customFormat="1" ht="15.75" customHeight="1" x14ac:dyDescent="0.2">
      <c r="A6" s="22"/>
      <c r="C6" s="161"/>
      <c r="D6" s="161"/>
      <c r="E6" s="161"/>
    </row>
    <row r="7" spans="1:10" s="15" customFormat="1" ht="15.75" customHeight="1" x14ac:dyDescent="0.2">
      <c r="A7" s="72" t="str">
        <f>'Data 1'!A1</f>
        <v>11.1</v>
      </c>
      <c r="B7" s="73" t="str">
        <f>'Data 1'!B1&amp;" ("&amp;RIGHT('Data 1'!A42,(LEN('Data 1'!A42)-32))&amp;")"</f>
        <v>Recipients of disability benefits, 1990–2022 (13.2.2023)</v>
      </c>
      <c r="J7" s="16"/>
    </row>
    <row r="8" spans="1:10" s="15" customFormat="1" ht="15.75" customHeight="1" x14ac:dyDescent="0.2">
      <c r="A8" s="74"/>
      <c r="B8" s="17"/>
      <c r="C8" s="216" t="s">
        <v>143</v>
      </c>
      <c r="D8" s="18"/>
      <c r="E8" s="216" t="s">
        <v>144</v>
      </c>
    </row>
    <row r="9" spans="1:10" s="15" customFormat="1" ht="15.75" customHeight="1" x14ac:dyDescent="0.2">
      <c r="A9" s="74"/>
      <c r="B9" s="17"/>
      <c r="C9" s="162"/>
      <c r="D9" s="18"/>
      <c r="E9" s="162"/>
    </row>
    <row r="10" spans="1:10" s="15" customFormat="1" ht="15.75" customHeight="1" x14ac:dyDescent="0.2">
      <c r="A10" s="72" t="str">
        <f>'Data 2'!A1</f>
        <v>11.2</v>
      </c>
      <c r="B10" s="73" t="str">
        <f>'Data 2'!B1&amp;" ("&amp;RIGHT('Data 2'!A39,(LEN('Data 2'!A39)-32))&amp;")"</f>
        <v>Share of population receiving disability benefits, 1990–2022 (13.2.2023)</v>
      </c>
      <c r="J10" s="16"/>
    </row>
    <row r="11" spans="1:10" s="15" customFormat="1" ht="15.75" customHeight="1" x14ac:dyDescent="0.2">
      <c r="A11" s="74"/>
      <c r="B11" s="17"/>
      <c r="C11" s="216" t="s">
        <v>143</v>
      </c>
      <c r="D11" s="18"/>
      <c r="E11" s="216" t="s">
        <v>144</v>
      </c>
    </row>
    <row r="12" spans="1:10" s="15" customFormat="1" ht="15.75" customHeight="1" x14ac:dyDescent="0.2">
      <c r="A12" s="74"/>
      <c r="B12" s="17"/>
      <c r="C12" s="216"/>
      <c r="D12" s="18"/>
      <c r="E12" s="216"/>
    </row>
    <row r="13" spans="1:10" s="15" customFormat="1" ht="15.75" customHeight="1" x14ac:dyDescent="0.2">
      <c r="A13" s="163" t="str">
        <f>'Data 3'!A1</f>
        <v>11.3</v>
      </c>
      <c r="B13" s="73" t="str">
        <f>'Data 3'!B1&amp;" ("&amp;RIGHT('Data 3'!A28,(LEN('Data 3'!A28)-32))&amp;")"</f>
        <v>Share of population receiving disability benefits by region at year end 2022 (13.2.2023)</v>
      </c>
    </row>
    <row r="14" spans="1:10" s="15" customFormat="1" ht="15.75" customHeight="1" x14ac:dyDescent="0.2">
      <c r="A14" s="74"/>
      <c r="B14" s="17"/>
      <c r="C14" s="216" t="s">
        <v>143</v>
      </c>
      <c r="D14" s="18"/>
      <c r="E14" s="216" t="s">
        <v>144</v>
      </c>
    </row>
    <row r="15" spans="1:10" s="15" customFormat="1" ht="15.75" customHeight="1" x14ac:dyDescent="0.2">
      <c r="A15" s="74"/>
      <c r="B15" s="17"/>
      <c r="C15" s="162"/>
      <c r="D15" s="18"/>
      <c r="E15" s="162"/>
    </row>
    <row r="16" spans="1:10" s="15" customFormat="1" ht="15.75" customHeight="1" x14ac:dyDescent="0.2">
      <c r="A16" s="72" t="str">
        <f>'Data 4'!A1</f>
        <v>11.4</v>
      </c>
      <c r="B16" s="73" t="str">
        <f>'Data 4'!B1&amp;" ("&amp;RIGHT('Data 4'!A39,(LEN('Data 4'!A39)-32))&amp;")"</f>
        <v>Disability benefits paid out, 1990–2022 (13.2.2023)</v>
      </c>
      <c r="J16" s="16"/>
    </row>
    <row r="17" spans="1:6" s="15" customFormat="1" ht="15.75" customHeight="1" x14ac:dyDescent="0.2">
      <c r="A17" s="74"/>
      <c r="B17" s="17"/>
      <c r="C17" s="216" t="s">
        <v>143</v>
      </c>
      <c r="D17" s="18"/>
      <c r="E17" s="216" t="s">
        <v>144</v>
      </c>
    </row>
    <row r="18" spans="1:6" s="15" customFormat="1" ht="15.75" customHeight="1" x14ac:dyDescent="0.2">
      <c r="A18" s="74"/>
      <c r="B18" s="17"/>
      <c r="C18" s="216"/>
      <c r="D18" s="18"/>
      <c r="E18" s="216"/>
    </row>
    <row r="19" spans="1:6" s="18" customFormat="1" ht="30" customHeight="1" x14ac:dyDescent="0.2">
      <c r="A19" s="164" t="str">
        <f>'Data 5'!A1</f>
        <v>11.5</v>
      </c>
      <c r="B19" s="226" t="str">
        <f>'Data 5'!B1&amp;" ("&amp;RIGHT('Data 5'!A10,(LEN('Data 5'!A10)-32))&amp;")"</f>
        <v>Recipients of disability allowance for persons under 16 by level of benefit at year end 2022 (13.2.2023)</v>
      </c>
      <c r="C19" s="226"/>
      <c r="D19" s="226"/>
      <c r="E19" s="226"/>
      <c r="F19" s="226"/>
    </row>
    <row r="20" spans="1:6" s="15" customFormat="1" ht="15.75" customHeight="1" x14ac:dyDescent="0.2">
      <c r="A20" s="74"/>
      <c r="B20" s="17"/>
      <c r="C20" s="216" t="s">
        <v>143</v>
      </c>
      <c r="D20" s="18"/>
      <c r="E20" s="216" t="s">
        <v>144</v>
      </c>
    </row>
    <row r="21" spans="1:6" s="15" customFormat="1" ht="15.75" customHeight="1" x14ac:dyDescent="0.2">
      <c r="A21" s="74"/>
      <c r="B21" s="17"/>
      <c r="C21" s="162"/>
      <c r="D21" s="18"/>
      <c r="E21" s="162"/>
    </row>
    <row r="22" spans="1:6" s="5" customFormat="1" ht="30" customHeight="1" x14ac:dyDescent="0.2">
      <c r="A22" s="165" t="str">
        <f>'Data 6'!A1</f>
        <v>11.6</v>
      </c>
      <c r="B22" s="226" t="str">
        <f>'Data 6'!B1&amp;" ("&amp;RIGHT('Data 6'!A41,(LEN('Data 6'!A41)-32))&amp;")"</f>
        <v>Recipients of disability allowance for persons under 16 by diagnosis, 1990–2022 (13.2.2023)</v>
      </c>
      <c r="C22" s="226"/>
      <c r="D22" s="226"/>
      <c r="E22" s="226"/>
      <c r="F22" s="226"/>
    </row>
    <row r="23" spans="1:6" x14ac:dyDescent="0.2">
      <c r="A23" s="25"/>
      <c r="C23" s="216" t="s">
        <v>143</v>
      </c>
      <c r="D23" s="18"/>
      <c r="E23" s="216" t="s">
        <v>144</v>
      </c>
    </row>
    <row r="24" spans="1:6" x14ac:dyDescent="0.2">
      <c r="A24" s="25"/>
      <c r="C24" s="216"/>
      <c r="D24" s="18"/>
      <c r="E24" s="216"/>
    </row>
    <row r="25" spans="1:6" s="5" customFormat="1" ht="30" customHeight="1" x14ac:dyDescent="0.2">
      <c r="A25" s="165" t="str">
        <f>'Data 7'!A1</f>
        <v>11.7</v>
      </c>
      <c r="B25" s="226" t="str">
        <f>'Data 7'!B1&amp;" ("&amp;RIGHT('Data 7'!A27,(LEN('Data 7'!A27)-32))&amp;")"</f>
        <v>Recipients of disability allowance for persons under 16 and aged 16 and over by age group at year end 2022 (13.2.2023)</v>
      </c>
      <c r="C25" s="226"/>
      <c r="D25" s="226"/>
      <c r="E25" s="226"/>
      <c r="F25" s="226"/>
    </row>
    <row r="26" spans="1:6" x14ac:dyDescent="0.2">
      <c r="A26" s="74"/>
      <c r="B26" s="17"/>
      <c r="C26" s="216" t="s">
        <v>143</v>
      </c>
      <c r="D26" s="18"/>
      <c r="E26" s="216" t="s">
        <v>144</v>
      </c>
    </row>
    <row r="27" spans="1:6" x14ac:dyDescent="0.2">
      <c r="A27" s="74"/>
      <c r="B27" s="17"/>
      <c r="C27" s="216"/>
      <c r="D27" s="18"/>
      <c r="E27" s="216"/>
    </row>
    <row r="28" spans="1:6" s="5" customFormat="1" ht="30" customHeight="1" x14ac:dyDescent="0.2">
      <c r="A28" s="164" t="str">
        <f>'Data 8'!A1</f>
        <v>11.8</v>
      </c>
      <c r="B28" s="226" t="str">
        <f>'Data 8'!B1&amp;" ("&amp;RIGHT('Data 8'!A12,(LEN('Data 8'!A12)-32))&amp;")"</f>
        <v>New awards of disability allowance for persons under 16 by diagnostic category, 2022 (13.2.2023)</v>
      </c>
      <c r="C28" s="226"/>
      <c r="D28" s="226"/>
      <c r="E28" s="226"/>
      <c r="F28" s="226"/>
    </row>
    <row r="29" spans="1:6" x14ac:dyDescent="0.2">
      <c r="A29" s="74"/>
      <c r="B29" s="17"/>
      <c r="C29" s="216" t="s">
        <v>143</v>
      </c>
      <c r="D29" s="18"/>
      <c r="E29" s="216" t="s">
        <v>144</v>
      </c>
    </row>
    <row r="30" spans="1:6" x14ac:dyDescent="0.2">
      <c r="A30" s="74"/>
      <c r="B30" s="17"/>
      <c r="C30" s="162"/>
      <c r="D30" s="18"/>
      <c r="E30" s="162"/>
    </row>
    <row r="31" spans="1:6" s="5" customFormat="1" ht="30" customHeight="1" x14ac:dyDescent="0.2">
      <c r="A31" s="165" t="str">
        <f>'Data 9'!A1</f>
        <v>11.9</v>
      </c>
      <c r="B31" s="226" t="str">
        <f>'Data 9'!B1&amp;" ("&amp;RIGHT('Data 9'!A11,(LEN('Data 9'!A11)-32))&amp;")"</f>
        <v>Recipients of disability allowance for persons aged 16 and over by level of benefit, 2022 (13.2.2023)</v>
      </c>
      <c r="C31" s="226"/>
      <c r="D31" s="226"/>
      <c r="E31" s="226"/>
      <c r="F31" s="226"/>
    </row>
    <row r="32" spans="1:6" x14ac:dyDescent="0.2">
      <c r="A32" s="25"/>
      <c r="C32" s="216" t="s">
        <v>143</v>
      </c>
      <c r="D32" s="18"/>
      <c r="E32" s="216" t="s">
        <v>144</v>
      </c>
    </row>
    <row r="33" spans="1:6" x14ac:dyDescent="0.2">
      <c r="A33" s="25"/>
    </row>
    <row r="34" spans="1:6" s="5" customFormat="1" ht="30" customHeight="1" x14ac:dyDescent="0.2">
      <c r="A34" s="165" t="str">
        <f>'Data 10'!A1</f>
        <v>11.10</v>
      </c>
      <c r="B34" s="226" t="str">
        <f>'Data 10'!B1&amp;" ("&amp;RIGHT('Data 10'!A41,(LEN('Data 10'!A41)-32))&amp;")"</f>
        <v>Recipients of disability allowance for persons aged 16 and over by diagnosis, 1990–2022 (13.2.2023)</v>
      </c>
      <c r="C34" s="226"/>
      <c r="D34" s="226"/>
      <c r="E34" s="226"/>
      <c r="F34" s="226"/>
    </row>
    <row r="35" spans="1:6" x14ac:dyDescent="0.2">
      <c r="A35" s="25"/>
      <c r="C35" s="216" t="s">
        <v>143</v>
      </c>
      <c r="D35" s="18"/>
      <c r="E35" s="216" t="s">
        <v>144</v>
      </c>
    </row>
    <row r="36" spans="1:6" x14ac:dyDescent="0.2">
      <c r="A36" s="25"/>
      <c r="C36" s="216"/>
      <c r="D36" s="18"/>
      <c r="E36" s="216"/>
    </row>
    <row r="37" spans="1:6" s="5" customFormat="1" ht="30" customHeight="1" x14ac:dyDescent="0.2">
      <c r="A37" s="165" t="str">
        <f>'Data 11'!A1</f>
        <v>11.11</v>
      </c>
      <c r="B37" s="226" t="str">
        <f>'Data 11'!B1&amp;" ("&amp;RIGHT('Data 11'!A12,(LEN('Data 11'!A12)-32))&amp;")"</f>
        <v>New awards of disability allowance for persons aged 16 and over by diagnostic category, 2022 (13.2.2023)</v>
      </c>
      <c r="C37" s="226"/>
      <c r="D37" s="226"/>
      <c r="E37" s="226"/>
      <c r="F37" s="226"/>
    </row>
    <row r="38" spans="1:6" x14ac:dyDescent="0.2">
      <c r="A38" s="25"/>
      <c r="C38" s="216" t="s">
        <v>143</v>
      </c>
      <c r="D38" s="18"/>
      <c r="E38" s="216" t="s">
        <v>144</v>
      </c>
    </row>
    <row r="39" spans="1:6" x14ac:dyDescent="0.2">
      <c r="A39" s="25"/>
      <c r="C39" s="216"/>
      <c r="D39" s="18"/>
      <c r="E39" s="216"/>
    </row>
    <row r="40" spans="1:6" x14ac:dyDescent="0.2">
      <c r="A40" s="72" t="str">
        <f>'Data 12'!A1</f>
        <v>11.12</v>
      </c>
      <c r="B40" s="73" t="str">
        <f>'Data 12'!B1&amp;" ("&amp;RIGHT('Data 12'!A11,(LEN('Data 12'!A11)-32))&amp;")"</f>
        <v>Recipients of care allowance for pensioners by level of benefit, 2022 (13.2.2023)</v>
      </c>
    </row>
    <row r="41" spans="1:6" x14ac:dyDescent="0.2">
      <c r="A41" s="25"/>
      <c r="C41" s="216" t="s">
        <v>143</v>
      </c>
      <c r="D41" s="18"/>
      <c r="E41" s="216" t="s">
        <v>144</v>
      </c>
    </row>
    <row r="42" spans="1:6" x14ac:dyDescent="0.2">
      <c r="A42" s="25"/>
    </row>
    <row r="43" spans="1:6" x14ac:dyDescent="0.2">
      <c r="A43" s="72" t="str">
        <f>'Data 13'!A1</f>
        <v>11.13</v>
      </c>
      <c r="B43" s="73" t="str">
        <f>'Data 13'!B1&amp;" ("&amp;RIGHT('Data 13'!A41,(LEN('Data 13'!A41)-32))&amp;")"</f>
        <v>Recipients of care allowance for pensioners by diagnosis, 1990–2022 (13.2.2023)</v>
      </c>
    </row>
    <row r="44" spans="1:6" x14ac:dyDescent="0.2">
      <c r="A44" s="25"/>
      <c r="C44" s="216" t="s">
        <v>143</v>
      </c>
      <c r="D44" s="18"/>
      <c r="E44" s="216" t="s">
        <v>144</v>
      </c>
    </row>
    <row r="45" spans="1:6" x14ac:dyDescent="0.2">
      <c r="A45" s="25"/>
    </row>
    <row r="46" spans="1:6" x14ac:dyDescent="0.2">
      <c r="A46" s="72" t="str">
        <f>'Data 14'!A1</f>
        <v>11.14</v>
      </c>
      <c r="B46" s="73" t="str">
        <f>'Data 14'!B1&amp;" ("&amp;RIGHT('Data 14'!A24,(LEN('Data 14'!A24)-32))&amp;")"</f>
        <v>Recipients of care allowance for pensioners by age group, 2022 (13.2.2023)</v>
      </c>
    </row>
    <row r="47" spans="1:6" x14ac:dyDescent="0.2">
      <c r="A47" s="25"/>
      <c r="C47" s="216" t="s">
        <v>143</v>
      </c>
      <c r="D47" s="18"/>
      <c r="E47" s="216" t="s">
        <v>144</v>
      </c>
    </row>
    <row r="49" spans="1:6" x14ac:dyDescent="0.2">
      <c r="A49" s="72" t="str">
        <f>'Data 15'!A1</f>
        <v>11.15</v>
      </c>
      <c r="B49" s="73" t="str">
        <f>'Data 15'!B1&amp;" ("&amp;RIGHT('Data 15'!A12,(LEN('Data 15'!A12)-32))&amp;")"</f>
        <v>New awards of care allowance for pensioners by diagnostic category, 2022 (13.2.2023)</v>
      </c>
    </row>
    <row r="50" spans="1:6" x14ac:dyDescent="0.2">
      <c r="A50" s="25"/>
      <c r="C50" s="216" t="s">
        <v>143</v>
      </c>
      <c r="D50" s="18"/>
      <c r="E50" s="216" t="s">
        <v>144</v>
      </c>
    </row>
    <row r="52" spans="1:6" x14ac:dyDescent="0.2">
      <c r="A52" s="72" t="str">
        <f>'Data 16'!A1</f>
        <v>11.16</v>
      </c>
      <c r="B52" s="73" t="str">
        <f>'Data 16'!B1&amp;" ("&amp;RIGHT('Data 16'!A8,(LEN('Data 16'!A8)-32))&amp;")"</f>
        <v>Disability benefits and share of fixed-term benefits at year end 2022 (13.2.2023)</v>
      </c>
    </row>
    <row r="53" spans="1:6" x14ac:dyDescent="0.2">
      <c r="A53" s="25"/>
      <c r="C53" s="216" t="s">
        <v>143</v>
      </c>
      <c r="D53" s="18"/>
      <c r="E53" s="216" t="s">
        <v>144</v>
      </c>
    </row>
    <row r="55" spans="1:6" s="5" customFormat="1" ht="30" customHeight="1" x14ac:dyDescent="0.2">
      <c r="A55" s="165" t="str">
        <f>'Data 17'!A1</f>
        <v>11.17</v>
      </c>
      <c r="B55" s="226" t="str">
        <f>'Data 17'!B1&amp;" ("&amp;RIGHT('Data 17'!A9,(LEN('Data 17'!A9)-32))&amp;")"</f>
        <v>Persons entitled to interpreting services for the disabled by type of recipient at year end 2022 (13.2.2023)</v>
      </c>
      <c r="C55" s="226"/>
      <c r="D55" s="226"/>
      <c r="E55" s="226"/>
      <c r="F55" s="226"/>
    </row>
    <row r="56" spans="1:6" x14ac:dyDescent="0.2">
      <c r="A56" s="25"/>
      <c r="C56" s="216" t="s">
        <v>143</v>
      </c>
      <c r="D56" s="18"/>
      <c r="E56" s="216" t="s">
        <v>144</v>
      </c>
    </row>
    <row r="58" spans="1:6" x14ac:dyDescent="0.2">
      <c r="F58" s="39"/>
    </row>
    <row r="59" spans="1:6" x14ac:dyDescent="0.2">
      <c r="F59" s="39"/>
    </row>
  </sheetData>
  <mergeCells count="8">
    <mergeCell ref="B55:F55"/>
    <mergeCell ref="B19:F19"/>
    <mergeCell ref="B25:F25"/>
    <mergeCell ref="B28:F28"/>
    <mergeCell ref="B37:F37"/>
    <mergeCell ref="B22:F22"/>
    <mergeCell ref="B31:F31"/>
    <mergeCell ref="B34:F34"/>
  </mergeCells>
  <phoneticPr fontId="0" type="noConversion"/>
  <hyperlinks>
    <hyperlink ref="E8" location="'Data 1'!A1" display="Data"/>
    <hyperlink ref="E17" location="'Data 4'!A1" display="Data"/>
    <hyperlink ref="E23" location="'Data 6'!A1" display="Data"/>
    <hyperlink ref="E35" location="'Data 10'!A1" display="Data"/>
    <hyperlink ref="E44" location="'Data 13'!A1" display="Data"/>
    <hyperlink ref="E11" location="'Data 2'!A1" display="Data"/>
    <hyperlink ref="E14" location="'Data 3'!A1" display="Data"/>
    <hyperlink ref="E20" location="'Data 5'!A1" display="Data"/>
    <hyperlink ref="E26" location="'Data 7'!A1" display="Data"/>
    <hyperlink ref="E32" location="'Data 9'!A1" display="Data"/>
    <hyperlink ref="E29" location="'Data 8'!A1" display="Data"/>
    <hyperlink ref="E38" location="'Data 11'!A1" display="Data"/>
    <hyperlink ref="E41" location="'Data 12'!A1" display="Data"/>
    <hyperlink ref="E47" location="'Data 14'!A1" display="Data"/>
    <hyperlink ref="E50" location="'Data 15'!A1" display="Data"/>
    <hyperlink ref="E53" location="'Data 16'!A1" display="Data"/>
    <hyperlink ref="E56" location="'Data 17'!A1" display="Data"/>
  </hyperlinks>
  <pageMargins left="0.74803149606299213" right="0.39370078740157483" top="0.98425196850393704" bottom="1.0629921259842521" header="0.39370078740157483" footer="0.39370078740157483"/>
  <pageSetup paperSize="9" orientation="portrait" r:id="rId1"/>
  <headerFooter alignWithMargins="0">
    <oddHeader xml:space="preserve">&amp;L&amp;G
</oddHeader>
    <oddFooter>&amp;LKela | Section for Analytics and Statistics&amp;2
&amp;G
&amp;10PO Box 450 | FIN-00101 HELSINKI | tilastot@kela.fi | www.kela.fi/statistics&amp;R
&amp;P(&amp;N)</oddFooter>
  </headerFooter>
  <rowBreaks count="1" manualBreakCount="1">
    <brk id="36"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3"/>
  <dimension ref="A1:J20"/>
  <sheetViews>
    <sheetView workbookViewId="0"/>
  </sheetViews>
  <sheetFormatPr defaultColWidth="9.140625" defaultRowHeight="12.75" x14ac:dyDescent="0.2"/>
  <cols>
    <col min="1" max="1" width="6.140625" style="95" customWidth="1"/>
    <col min="2" max="2" width="12.85546875" style="95" customWidth="1"/>
    <col min="3" max="3" width="10.140625" style="95" customWidth="1"/>
    <col min="4" max="4" width="11.7109375" style="95" customWidth="1"/>
    <col min="5" max="5" width="8.28515625" style="95" customWidth="1"/>
    <col min="6" max="6" width="9.140625" style="95" hidden="1" customWidth="1"/>
    <col min="7" max="16384" width="9.140625" style="95"/>
  </cols>
  <sheetData>
    <row r="1" spans="1:10" s="116" customFormat="1" ht="18" x14ac:dyDescent="0.25">
      <c r="A1" s="139" t="s">
        <v>86</v>
      </c>
      <c r="B1" s="119" t="s">
        <v>176</v>
      </c>
    </row>
    <row r="2" spans="1:10" ht="6.75" customHeight="1" x14ac:dyDescent="0.2">
      <c r="A2" s="104"/>
    </row>
    <row r="3" spans="1:10" ht="18" customHeight="1" x14ac:dyDescent="0.2">
      <c r="A3" s="153" t="s">
        <v>149</v>
      </c>
      <c r="B3" s="153"/>
      <c r="C3" s="153" t="s">
        <v>93</v>
      </c>
      <c r="D3" s="156" t="s">
        <v>120</v>
      </c>
      <c r="E3" s="184"/>
    </row>
    <row r="4" spans="1:10" s="108" customFormat="1" ht="18" customHeight="1" x14ac:dyDescent="0.2">
      <c r="A4" t="s">
        <v>121</v>
      </c>
      <c r="C4" s="143">
        <v>8600</v>
      </c>
      <c r="D4" s="214">
        <v>93.39</v>
      </c>
      <c r="E4" s="141"/>
      <c r="F4" s="144" t="str">
        <f>A4&amp;" "&amp;FIXED(C4,0)&amp;" recipient,
"&amp;FIXED(D4,2)&amp;" "&amp;$D$3</f>
        <v>Basic rate 8 600 recipient,
93,39 EUR/month</v>
      </c>
      <c r="G4" s="144"/>
      <c r="H4" s="144"/>
    </row>
    <row r="5" spans="1:10" s="108" customFormat="1" x14ac:dyDescent="0.2">
      <c r="A5" t="s">
        <v>122</v>
      </c>
      <c r="C5" s="143">
        <v>4659</v>
      </c>
      <c r="D5" s="214">
        <v>222.58</v>
      </c>
      <c r="E5" s="141"/>
      <c r="F5" s="144" t="str">
        <f t="shared" ref="F5:F7" si="0">A5&amp;" "&amp;FIXED(C5,0)&amp;" recipient,
"&amp;FIXED(D5,2)&amp;" "&amp;$D$3</f>
        <v>Middle rate 4 659 recipient,
222,58 EUR/month</v>
      </c>
    </row>
    <row r="6" spans="1:10" s="108" customFormat="1" x14ac:dyDescent="0.2">
      <c r="A6" t="s">
        <v>123</v>
      </c>
      <c r="C6" s="143">
        <v>2065</v>
      </c>
      <c r="D6" s="214">
        <v>431.6</v>
      </c>
      <c r="E6" s="141"/>
      <c r="F6" s="144" t="str">
        <f t="shared" si="0"/>
        <v>Highest rate 2 065 recipient,
431,60 EUR/month</v>
      </c>
    </row>
    <row r="7" spans="1:10" s="108" customFormat="1" x14ac:dyDescent="0.2">
      <c r="A7" t="s">
        <v>125</v>
      </c>
      <c r="C7" s="143">
        <v>242</v>
      </c>
      <c r="D7" s="214"/>
      <c r="E7" s="141"/>
      <c r="F7" s="144" t="str">
        <f t="shared" si="0"/>
        <v>Grandfathered benefit 242 recipient,
0,00 EUR/month</v>
      </c>
    </row>
    <row r="8" spans="1:10" s="108" customFormat="1" x14ac:dyDescent="0.2">
      <c r="A8" t="s">
        <v>124</v>
      </c>
      <c r="C8" s="143">
        <v>6</v>
      </c>
      <c r="D8" s="214"/>
      <c r="E8" s="141"/>
      <c r="F8" s="144"/>
    </row>
    <row r="9" spans="1:10" ht="25.5" customHeight="1" x14ac:dyDescent="0.2">
      <c r="A9" t="s">
        <v>104</v>
      </c>
      <c r="C9" s="143">
        <v>15572</v>
      </c>
      <c r="D9" s="214"/>
      <c r="E9" s="141"/>
      <c r="F9" s="76" t="str">
        <f>C3&amp;" "&amp;FIXED(C9,0)</f>
        <v>Number 15 572</v>
      </c>
    </row>
    <row r="10" spans="1:10" x14ac:dyDescent="0.2">
      <c r="I10" s="97"/>
      <c r="J10" s="98"/>
    </row>
    <row r="11" spans="1:10" s="76" customFormat="1" x14ac:dyDescent="0.2">
      <c r="A11" s="39" t="s">
        <v>183</v>
      </c>
    </row>
    <row r="12" spans="1:10" s="76" customFormat="1" x14ac:dyDescent="0.2"/>
    <row r="13" spans="1:10" x14ac:dyDescent="0.2">
      <c r="D13" s="186"/>
      <c r="I13" s="97"/>
      <c r="J13" s="98"/>
    </row>
    <row r="14" spans="1:10" x14ac:dyDescent="0.2">
      <c r="B14" s="185"/>
      <c r="C14" s="187"/>
      <c r="D14" s="187"/>
    </row>
    <row r="15" spans="1:10" x14ac:dyDescent="0.2">
      <c r="A15" s="192"/>
      <c r="B15" s="185"/>
      <c r="C15" s="187"/>
      <c r="D15" s="187"/>
    </row>
    <row r="16" spans="1:10" x14ac:dyDescent="0.2">
      <c r="A16" s="192"/>
      <c r="B16" s="185"/>
      <c r="C16" s="187"/>
      <c r="D16" s="187"/>
    </row>
    <row r="17" spans="1:4" x14ac:dyDescent="0.2">
      <c r="A17" s="192"/>
      <c r="B17" s="185"/>
      <c r="C17" s="187"/>
      <c r="D17" s="187"/>
    </row>
    <row r="18" spans="1:4" x14ac:dyDescent="0.2">
      <c r="A18" s="192"/>
      <c r="B18" s="187"/>
      <c r="C18" s="187"/>
      <c r="D18" s="187"/>
    </row>
    <row r="19" spans="1:4" x14ac:dyDescent="0.2">
      <c r="A19" s="192"/>
      <c r="B19" s="187"/>
      <c r="C19" s="187"/>
      <c r="D19" s="187"/>
    </row>
    <row r="20" spans="1:4" x14ac:dyDescent="0.2">
      <c r="A20" s="192"/>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5"/>
  <dimension ref="A1:N44"/>
  <sheetViews>
    <sheetView zoomScaleNormal="100"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7.85546875" style="7" customWidth="1"/>
    <col min="2" max="2" width="10.7109375" style="7" customWidth="1"/>
    <col min="3" max="3" width="11.5703125" style="7" customWidth="1"/>
    <col min="4" max="5" width="12.28515625" style="7" customWidth="1"/>
    <col min="6" max="6" width="16.7109375" style="7" customWidth="1"/>
    <col min="7" max="7" width="10" style="7" customWidth="1"/>
    <col min="8" max="8" width="8" style="7" customWidth="1"/>
    <col min="9" max="16384" width="9.140625" style="7"/>
  </cols>
  <sheetData>
    <row r="1" spans="1:14" s="26" customFormat="1" ht="18" x14ac:dyDescent="0.25">
      <c r="A1" s="85" t="s">
        <v>85</v>
      </c>
      <c r="B1" s="59" t="str">
        <f>"Recipients of disability allowance for persons aged 16 and over by diagnosis, 1990–"&amp;A37</f>
        <v>Recipients of disability allowance for persons aged 16 and over by diagnosis, 1990–2022</v>
      </c>
    </row>
    <row r="2" spans="1:14" s="13" customFormat="1" ht="6.75" customHeight="1" x14ac:dyDescent="0.2">
      <c r="B2" s="7"/>
      <c r="C2" s="7"/>
      <c r="D2" s="7"/>
      <c r="E2" s="7"/>
      <c r="G2" s="7"/>
    </row>
    <row r="3" spans="1:14" s="13" customFormat="1" x14ac:dyDescent="0.2">
      <c r="A3" s="64" t="s">
        <v>107</v>
      </c>
      <c r="B3" s="202" t="s">
        <v>93</v>
      </c>
      <c r="C3" s="203"/>
      <c r="D3" s="203"/>
      <c r="E3" s="203"/>
      <c r="F3" s="203"/>
      <c r="G3" s="203"/>
      <c r="H3" s="203"/>
    </row>
    <row r="4" spans="1:14" s="58" customFormat="1" ht="54" customHeight="1" x14ac:dyDescent="0.2">
      <c r="A4" s="57"/>
      <c r="B4" s="225" t="s">
        <v>114</v>
      </c>
      <c r="C4" s="225" t="s">
        <v>109</v>
      </c>
      <c r="D4" s="225" t="s">
        <v>115</v>
      </c>
      <c r="E4" s="225" t="s">
        <v>116</v>
      </c>
      <c r="F4" s="225" t="s">
        <v>117</v>
      </c>
      <c r="G4" s="225" t="s">
        <v>113</v>
      </c>
      <c r="H4" s="225" t="s">
        <v>104</v>
      </c>
      <c r="I4" s="60"/>
    </row>
    <row r="5" spans="1:14" ht="18" customHeight="1" x14ac:dyDescent="0.2">
      <c r="A5" s="63">
        <v>1990</v>
      </c>
      <c r="B5" s="68">
        <v>164</v>
      </c>
      <c r="C5" s="67">
        <v>90</v>
      </c>
      <c r="D5" s="67">
        <v>385</v>
      </c>
      <c r="E5" s="67">
        <v>1745</v>
      </c>
      <c r="F5" s="69">
        <v>705</v>
      </c>
      <c r="G5" s="66">
        <f t="shared" ref="G5:G37" si="0">(H5-SUM(B5:F5))</f>
        <v>7128</v>
      </c>
      <c r="H5" s="54">
        <v>10217</v>
      </c>
    </row>
    <row r="6" spans="1:14" x14ac:dyDescent="0.2">
      <c r="A6" s="63">
        <v>1991</v>
      </c>
      <c r="B6" s="68">
        <v>201</v>
      </c>
      <c r="C6" s="67">
        <v>117</v>
      </c>
      <c r="D6" s="67">
        <v>497</v>
      </c>
      <c r="E6" s="67">
        <v>1795</v>
      </c>
      <c r="F6" s="69">
        <v>937</v>
      </c>
      <c r="G6" s="66">
        <f t="shared" si="0"/>
        <v>7424</v>
      </c>
      <c r="H6" s="54">
        <v>10971</v>
      </c>
      <c r="J6" s="31"/>
      <c r="K6" s="31"/>
      <c r="L6" s="31"/>
      <c r="M6" s="31"/>
      <c r="N6" s="28"/>
    </row>
    <row r="7" spans="1:14" x14ac:dyDescent="0.2">
      <c r="A7" s="63">
        <v>1992</v>
      </c>
      <c r="B7" s="68">
        <v>231</v>
      </c>
      <c r="C7" s="67">
        <v>135</v>
      </c>
      <c r="D7" s="67">
        <v>604</v>
      </c>
      <c r="E7" s="67">
        <v>1811</v>
      </c>
      <c r="F7" s="69">
        <v>1132</v>
      </c>
      <c r="G7" s="66">
        <f t="shared" si="0"/>
        <v>7586</v>
      </c>
      <c r="H7" s="54">
        <v>11499</v>
      </c>
      <c r="J7" s="29"/>
      <c r="K7" s="29"/>
      <c r="L7" s="29"/>
      <c r="M7" s="28"/>
      <c r="N7" s="28"/>
    </row>
    <row r="8" spans="1:14" x14ac:dyDescent="0.2">
      <c r="A8" s="63">
        <v>1993</v>
      </c>
      <c r="B8" s="68">
        <v>281</v>
      </c>
      <c r="C8" s="67">
        <v>160</v>
      </c>
      <c r="D8" s="67">
        <v>647</v>
      </c>
      <c r="E8" s="67">
        <v>1808</v>
      </c>
      <c r="F8" s="69">
        <v>1196</v>
      </c>
      <c r="G8" s="66">
        <f t="shared" si="0"/>
        <v>7441</v>
      </c>
      <c r="H8" s="54">
        <v>11533</v>
      </c>
      <c r="J8" s="30"/>
      <c r="K8" s="30"/>
      <c r="L8" s="30"/>
      <c r="M8" s="30"/>
      <c r="N8" s="28"/>
    </row>
    <row r="9" spans="1:14" x14ac:dyDescent="0.2">
      <c r="A9" s="63">
        <v>1994</v>
      </c>
      <c r="B9" s="68">
        <v>319</v>
      </c>
      <c r="C9" s="67">
        <v>179</v>
      </c>
      <c r="D9" s="67">
        <v>653</v>
      </c>
      <c r="E9" s="67">
        <v>1812</v>
      </c>
      <c r="F9" s="69">
        <v>1234</v>
      </c>
      <c r="G9" s="66">
        <f t="shared" si="0"/>
        <v>7307</v>
      </c>
      <c r="H9" s="54">
        <v>11504</v>
      </c>
      <c r="J9" s="31"/>
      <c r="K9" s="31"/>
      <c r="L9" s="31"/>
      <c r="M9" s="31"/>
      <c r="N9" s="28"/>
    </row>
    <row r="10" spans="1:14" ht="18" customHeight="1" x14ac:dyDescent="0.2">
      <c r="A10" s="63">
        <v>1995</v>
      </c>
      <c r="B10" s="68">
        <v>286</v>
      </c>
      <c r="C10" s="67">
        <v>170</v>
      </c>
      <c r="D10" s="67">
        <v>666</v>
      </c>
      <c r="E10" s="67">
        <v>1809</v>
      </c>
      <c r="F10" s="69">
        <v>1238</v>
      </c>
      <c r="G10" s="66">
        <f t="shared" si="0"/>
        <v>7136</v>
      </c>
      <c r="H10" s="54">
        <v>11305</v>
      </c>
      <c r="J10" s="32"/>
      <c r="K10" s="32"/>
      <c r="L10" s="32"/>
      <c r="M10" s="32"/>
      <c r="N10" s="28"/>
    </row>
    <row r="11" spans="1:14" x14ac:dyDescent="0.2">
      <c r="A11" s="63">
        <v>1996</v>
      </c>
      <c r="B11" s="68">
        <v>316</v>
      </c>
      <c r="C11" s="67">
        <v>185</v>
      </c>
      <c r="D11" s="67">
        <v>694</v>
      </c>
      <c r="E11" s="67">
        <v>1804</v>
      </c>
      <c r="F11" s="69">
        <v>1325</v>
      </c>
      <c r="G11" s="66">
        <f t="shared" si="0"/>
        <v>7044</v>
      </c>
      <c r="H11" s="54">
        <v>11368</v>
      </c>
      <c r="J11" s="31"/>
      <c r="K11" s="31"/>
      <c r="L11" s="31"/>
      <c r="M11" s="31"/>
      <c r="N11" s="28"/>
    </row>
    <row r="12" spans="1:14" x14ac:dyDescent="0.2">
      <c r="A12" s="63">
        <v>1997</v>
      </c>
      <c r="B12" s="68">
        <v>331</v>
      </c>
      <c r="C12" s="67">
        <v>240</v>
      </c>
      <c r="D12" s="67">
        <v>761</v>
      </c>
      <c r="E12" s="67">
        <v>1804</v>
      </c>
      <c r="F12" s="69">
        <v>1396</v>
      </c>
      <c r="G12" s="66">
        <f t="shared" si="0"/>
        <v>7034</v>
      </c>
      <c r="H12" s="54">
        <v>11566</v>
      </c>
      <c r="J12" s="33"/>
      <c r="K12" s="33"/>
      <c r="L12" s="33"/>
      <c r="M12" s="33"/>
      <c r="N12" s="28"/>
    </row>
    <row r="13" spans="1:14" x14ac:dyDescent="0.2">
      <c r="A13" s="63">
        <v>1998</v>
      </c>
      <c r="B13" s="68">
        <v>350</v>
      </c>
      <c r="C13" s="67">
        <v>325</v>
      </c>
      <c r="D13" s="67">
        <v>802</v>
      </c>
      <c r="E13" s="67">
        <v>1795</v>
      </c>
      <c r="F13" s="69">
        <v>1432</v>
      </c>
      <c r="G13" s="66">
        <f t="shared" si="0"/>
        <v>6857</v>
      </c>
      <c r="H13" s="54">
        <v>11561</v>
      </c>
      <c r="J13" s="28"/>
      <c r="K13" s="28"/>
      <c r="L13" s="28"/>
      <c r="M13" s="28"/>
      <c r="N13" s="28"/>
    </row>
    <row r="14" spans="1:14" x14ac:dyDescent="0.2">
      <c r="A14" s="63">
        <v>1999</v>
      </c>
      <c r="B14" s="68">
        <v>364</v>
      </c>
      <c r="C14" s="67">
        <v>410</v>
      </c>
      <c r="D14" s="67">
        <v>890</v>
      </c>
      <c r="E14" s="67">
        <v>1785</v>
      </c>
      <c r="F14" s="69">
        <v>1434</v>
      </c>
      <c r="G14" s="66">
        <f t="shared" si="0"/>
        <v>6810</v>
      </c>
      <c r="H14" s="54">
        <v>11693</v>
      </c>
    </row>
    <row r="15" spans="1:14" ht="18" customHeight="1" x14ac:dyDescent="0.2">
      <c r="A15" s="63">
        <v>2000</v>
      </c>
      <c r="B15" s="68">
        <v>330</v>
      </c>
      <c r="C15" s="67">
        <v>608</v>
      </c>
      <c r="D15" s="67">
        <v>1035</v>
      </c>
      <c r="E15" s="67">
        <v>1778</v>
      </c>
      <c r="F15" s="69">
        <v>1452</v>
      </c>
      <c r="G15" s="66">
        <f t="shared" si="0"/>
        <v>6817</v>
      </c>
      <c r="H15" s="54">
        <v>12020</v>
      </c>
    </row>
    <row r="16" spans="1:14" x14ac:dyDescent="0.2">
      <c r="A16" s="63">
        <v>2001</v>
      </c>
      <c r="B16" s="68">
        <v>345</v>
      </c>
      <c r="C16" s="67">
        <v>765</v>
      </c>
      <c r="D16" s="67">
        <v>1176</v>
      </c>
      <c r="E16" s="67">
        <v>1753</v>
      </c>
      <c r="F16" s="69">
        <v>1506</v>
      </c>
      <c r="G16" s="66">
        <f t="shared" si="0"/>
        <v>6755</v>
      </c>
      <c r="H16" s="54">
        <v>12300</v>
      </c>
      <c r="K16" s="7" t="s">
        <v>0</v>
      </c>
    </row>
    <row r="17" spans="1:8" x14ac:dyDescent="0.2">
      <c r="A17" s="63">
        <v>2002</v>
      </c>
      <c r="B17" s="68">
        <v>333</v>
      </c>
      <c r="C17" s="67">
        <v>948</v>
      </c>
      <c r="D17" s="67">
        <v>1287</v>
      </c>
      <c r="E17" s="67">
        <v>1742</v>
      </c>
      <c r="F17" s="69">
        <v>1459</v>
      </c>
      <c r="G17" s="66">
        <f t="shared" si="0"/>
        <v>6707</v>
      </c>
      <c r="H17" s="54">
        <v>12476</v>
      </c>
    </row>
    <row r="18" spans="1:8" x14ac:dyDescent="0.2">
      <c r="A18" s="63">
        <v>2003</v>
      </c>
      <c r="B18" s="68">
        <v>313</v>
      </c>
      <c r="C18" s="67">
        <v>1085</v>
      </c>
      <c r="D18" s="67">
        <v>1345</v>
      </c>
      <c r="E18" s="67">
        <v>1718</v>
      </c>
      <c r="F18" s="69">
        <v>1466</v>
      </c>
      <c r="G18" s="66">
        <f t="shared" si="0"/>
        <v>6541</v>
      </c>
      <c r="H18" s="54">
        <v>12468</v>
      </c>
    </row>
    <row r="19" spans="1:8" x14ac:dyDescent="0.2">
      <c r="A19" s="63">
        <v>2004</v>
      </c>
      <c r="B19" s="68">
        <v>303</v>
      </c>
      <c r="C19" s="67">
        <v>1225</v>
      </c>
      <c r="D19" s="67">
        <v>1379</v>
      </c>
      <c r="E19" s="67">
        <v>1712</v>
      </c>
      <c r="F19" s="69">
        <v>1446</v>
      </c>
      <c r="G19" s="66">
        <f t="shared" si="0"/>
        <v>6388</v>
      </c>
      <c r="H19" s="54">
        <v>12453</v>
      </c>
    </row>
    <row r="20" spans="1:8" ht="18" customHeight="1" x14ac:dyDescent="0.2">
      <c r="A20" s="63">
        <v>2005</v>
      </c>
      <c r="B20" s="68">
        <v>306</v>
      </c>
      <c r="C20" s="67">
        <v>1193</v>
      </c>
      <c r="D20" s="67">
        <v>1401</v>
      </c>
      <c r="E20" s="67">
        <v>1696</v>
      </c>
      <c r="F20" s="69">
        <v>1423</v>
      </c>
      <c r="G20" s="66">
        <f t="shared" si="0"/>
        <v>6148</v>
      </c>
      <c r="H20" s="54">
        <v>12167</v>
      </c>
    </row>
    <row r="21" spans="1:8" x14ac:dyDescent="0.2">
      <c r="A21" s="63">
        <v>2006</v>
      </c>
      <c r="B21" s="68">
        <v>304</v>
      </c>
      <c r="C21" s="67">
        <v>1219</v>
      </c>
      <c r="D21" s="67">
        <v>1447</v>
      </c>
      <c r="E21" s="67">
        <v>1662</v>
      </c>
      <c r="F21" s="69">
        <v>1401</v>
      </c>
      <c r="G21" s="66">
        <f t="shared" si="0"/>
        <v>5870</v>
      </c>
      <c r="H21" s="54">
        <v>11903</v>
      </c>
    </row>
    <row r="22" spans="1:8" x14ac:dyDescent="0.2">
      <c r="A22" s="63">
        <v>2007</v>
      </c>
      <c r="B22" s="68">
        <v>305</v>
      </c>
      <c r="C22" s="67">
        <v>1202</v>
      </c>
      <c r="D22" s="67">
        <v>1448</v>
      </c>
      <c r="E22" s="67">
        <v>1645</v>
      </c>
      <c r="F22" s="69">
        <v>1290</v>
      </c>
      <c r="G22" s="66">
        <f t="shared" si="0"/>
        <v>5591</v>
      </c>
      <c r="H22" s="54">
        <v>11481</v>
      </c>
    </row>
    <row r="23" spans="1:8" x14ac:dyDescent="0.2">
      <c r="A23" s="63">
        <v>2008</v>
      </c>
      <c r="B23" s="68">
        <v>302</v>
      </c>
      <c r="C23" s="67">
        <v>1384</v>
      </c>
      <c r="D23" s="67">
        <v>1396</v>
      </c>
      <c r="E23" s="67">
        <v>1601</v>
      </c>
      <c r="F23" s="69">
        <v>1213</v>
      </c>
      <c r="G23" s="66">
        <f t="shared" si="0"/>
        <v>5342</v>
      </c>
      <c r="H23" s="54">
        <v>11238</v>
      </c>
    </row>
    <row r="24" spans="1:8" x14ac:dyDescent="0.2">
      <c r="A24" s="63">
        <v>2009</v>
      </c>
      <c r="B24" s="68">
        <v>268</v>
      </c>
      <c r="C24" s="67">
        <v>1518</v>
      </c>
      <c r="D24" s="67">
        <v>1345</v>
      </c>
      <c r="E24" s="67">
        <v>1578</v>
      </c>
      <c r="F24" s="69">
        <v>1098</v>
      </c>
      <c r="G24" s="66">
        <f t="shared" si="0"/>
        <v>5021</v>
      </c>
      <c r="H24" s="54">
        <v>10828</v>
      </c>
    </row>
    <row r="25" spans="1:8" ht="18" customHeight="1" x14ac:dyDescent="0.2">
      <c r="A25" s="63">
        <v>2010</v>
      </c>
      <c r="B25" s="68">
        <v>256</v>
      </c>
      <c r="C25" s="67">
        <v>1583</v>
      </c>
      <c r="D25" s="67">
        <v>1338</v>
      </c>
      <c r="E25" s="67">
        <v>1532</v>
      </c>
      <c r="F25" s="69">
        <v>981</v>
      </c>
      <c r="G25" s="66">
        <f t="shared" si="0"/>
        <v>4753</v>
      </c>
      <c r="H25" s="54">
        <v>10443</v>
      </c>
    </row>
    <row r="26" spans="1:8" x14ac:dyDescent="0.2">
      <c r="A26" s="63">
        <v>2011</v>
      </c>
      <c r="B26" s="68">
        <v>254</v>
      </c>
      <c r="C26" s="67">
        <v>1867</v>
      </c>
      <c r="D26" s="67">
        <v>1302</v>
      </c>
      <c r="E26" s="67">
        <v>1491</v>
      </c>
      <c r="F26" s="69">
        <v>953</v>
      </c>
      <c r="G26" s="66">
        <f t="shared" si="0"/>
        <v>4574</v>
      </c>
      <c r="H26" s="54">
        <v>10441</v>
      </c>
    </row>
    <row r="27" spans="1:8" x14ac:dyDescent="0.2">
      <c r="A27" s="63">
        <v>2012</v>
      </c>
      <c r="B27" s="68">
        <v>248</v>
      </c>
      <c r="C27" s="67">
        <v>2105</v>
      </c>
      <c r="D27" s="67">
        <v>1271</v>
      </c>
      <c r="E27" s="67">
        <v>1479</v>
      </c>
      <c r="F27" s="69">
        <v>945</v>
      </c>
      <c r="G27" s="66">
        <f t="shared" si="0"/>
        <v>4456</v>
      </c>
      <c r="H27" s="54">
        <v>10504</v>
      </c>
    </row>
    <row r="28" spans="1:8" x14ac:dyDescent="0.2">
      <c r="A28" s="63">
        <v>2013</v>
      </c>
      <c r="B28" s="68">
        <v>230</v>
      </c>
      <c r="C28" s="67">
        <v>2426</v>
      </c>
      <c r="D28" s="67">
        <v>1272</v>
      </c>
      <c r="E28" s="67">
        <v>1469</v>
      </c>
      <c r="F28" s="69">
        <v>918</v>
      </c>
      <c r="G28" s="66">
        <f t="shared" si="0"/>
        <v>4284</v>
      </c>
      <c r="H28" s="54">
        <v>10599</v>
      </c>
    </row>
    <row r="29" spans="1:8" x14ac:dyDescent="0.2">
      <c r="A29" s="63">
        <v>2014</v>
      </c>
      <c r="B29" s="68">
        <v>261</v>
      </c>
      <c r="C29" s="67">
        <v>2815</v>
      </c>
      <c r="D29" s="67">
        <v>1277</v>
      </c>
      <c r="E29" s="67">
        <v>1450</v>
      </c>
      <c r="F29" s="69">
        <v>931</v>
      </c>
      <c r="G29" s="66">
        <f t="shared" si="0"/>
        <v>4191</v>
      </c>
      <c r="H29" s="54">
        <v>10925</v>
      </c>
    </row>
    <row r="30" spans="1:8" ht="18" customHeight="1" x14ac:dyDescent="0.2">
      <c r="A30" s="63">
        <v>2015</v>
      </c>
      <c r="B30" s="68">
        <v>271</v>
      </c>
      <c r="C30" s="67">
        <v>3650</v>
      </c>
      <c r="D30" s="67">
        <v>1444</v>
      </c>
      <c r="E30" s="67">
        <v>1482</v>
      </c>
      <c r="F30" s="69">
        <v>1015</v>
      </c>
      <c r="G30" s="66">
        <f t="shared" si="0"/>
        <v>4418</v>
      </c>
      <c r="H30" s="54">
        <v>12280</v>
      </c>
    </row>
    <row r="31" spans="1:8" x14ac:dyDescent="0.2">
      <c r="A31" s="63">
        <v>2016</v>
      </c>
      <c r="B31" s="68">
        <v>301</v>
      </c>
      <c r="C31" s="67">
        <v>4043</v>
      </c>
      <c r="D31" s="67">
        <v>1562</v>
      </c>
      <c r="E31" s="67">
        <v>1525</v>
      </c>
      <c r="F31" s="69">
        <v>1069</v>
      </c>
      <c r="G31" s="66">
        <f t="shared" si="0"/>
        <v>4573</v>
      </c>
      <c r="H31" s="54">
        <v>13073</v>
      </c>
    </row>
    <row r="32" spans="1:8" x14ac:dyDescent="0.2">
      <c r="A32" s="63">
        <v>2017</v>
      </c>
      <c r="B32" s="68">
        <v>296</v>
      </c>
      <c r="C32" s="67">
        <v>4116</v>
      </c>
      <c r="D32" s="67">
        <v>1524</v>
      </c>
      <c r="E32" s="67">
        <v>1534</v>
      </c>
      <c r="F32" s="69">
        <v>1068</v>
      </c>
      <c r="G32" s="66">
        <f t="shared" si="0"/>
        <v>4459</v>
      </c>
      <c r="H32" s="54">
        <v>12997</v>
      </c>
    </row>
    <row r="33" spans="1:8" x14ac:dyDescent="0.2">
      <c r="A33" s="63">
        <v>2018</v>
      </c>
      <c r="B33" s="68">
        <v>284</v>
      </c>
      <c r="C33" s="67">
        <v>4650</v>
      </c>
      <c r="D33" s="67">
        <v>1652</v>
      </c>
      <c r="E33" s="67">
        <v>1525</v>
      </c>
      <c r="F33" s="69">
        <v>1147</v>
      </c>
      <c r="G33" s="66">
        <f t="shared" si="0"/>
        <v>4435</v>
      </c>
      <c r="H33" s="54">
        <v>13693</v>
      </c>
    </row>
    <row r="34" spans="1:8" x14ac:dyDescent="0.2">
      <c r="A34" s="63">
        <v>2019</v>
      </c>
      <c r="B34" s="68">
        <v>263</v>
      </c>
      <c r="C34" s="67">
        <v>4939</v>
      </c>
      <c r="D34" s="67">
        <v>1666</v>
      </c>
      <c r="E34" s="67">
        <v>1529</v>
      </c>
      <c r="F34" s="69">
        <v>1145</v>
      </c>
      <c r="G34" s="66">
        <f t="shared" si="0"/>
        <v>4369</v>
      </c>
      <c r="H34" s="54">
        <v>13911</v>
      </c>
    </row>
    <row r="35" spans="1:8" ht="18" customHeight="1" x14ac:dyDescent="0.2">
      <c r="A35" s="63">
        <v>2020</v>
      </c>
      <c r="B35" s="68">
        <v>280</v>
      </c>
      <c r="C35" s="67">
        <v>5254</v>
      </c>
      <c r="D35" s="67">
        <v>1702</v>
      </c>
      <c r="E35" s="67">
        <v>1539</v>
      </c>
      <c r="F35" s="69">
        <v>1141</v>
      </c>
      <c r="G35" s="66">
        <f t="shared" si="0"/>
        <v>4261</v>
      </c>
      <c r="H35" s="54">
        <v>14177</v>
      </c>
    </row>
    <row r="36" spans="1:8" ht="12.75" customHeight="1" x14ac:dyDescent="0.2">
      <c r="A36" s="63">
        <v>2021</v>
      </c>
      <c r="B36" s="68">
        <v>304</v>
      </c>
      <c r="C36" s="67">
        <v>5829</v>
      </c>
      <c r="D36" s="67">
        <v>1701</v>
      </c>
      <c r="E36" s="67">
        <v>1531</v>
      </c>
      <c r="F36" s="69">
        <v>1147</v>
      </c>
      <c r="G36" s="66">
        <f t="shared" si="0"/>
        <v>4257</v>
      </c>
      <c r="H36" s="54">
        <v>14769</v>
      </c>
    </row>
    <row r="37" spans="1:8" ht="13.15" customHeight="1" x14ac:dyDescent="0.2">
      <c r="A37" s="63">
        <v>2022</v>
      </c>
      <c r="B37" s="68">
        <v>287</v>
      </c>
      <c r="C37" s="67">
        <v>6570</v>
      </c>
      <c r="D37" s="67">
        <v>1760</v>
      </c>
      <c r="E37" s="67">
        <v>1512</v>
      </c>
      <c r="F37" s="69">
        <v>1098</v>
      </c>
      <c r="G37" s="66">
        <f t="shared" si="0"/>
        <v>4345</v>
      </c>
      <c r="H37" s="54">
        <v>15572</v>
      </c>
    </row>
    <row r="38" spans="1:8" x14ac:dyDescent="0.2">
      <c r="B38" s="53"/>
      <c r="C38" s="53"/>
      <c r="D38" s="53"/>
      <c r="E38" s="53"/>
      <c r="F38" s="53"/>
      <c r="G38" s="53"/>
      <c r="H38" s="53"/>
    </row>
    <row r="39" spans="1:8" s="39" customFormat="1" ht="11.25" x14ac:dyDescent="0.2">
      <c r="A39" s="39" t="s">
        <v>165</v>
      </c>
      <c r="B39" s="56"/>
      <c r="C39" s="56"/>
      <c r="D39" s="56"/>
      <c r="E39" s="56"/>
      <c r="F39" s="56"/>
      <c r="G39" s="56"/>
      <c r="H39" s="56"/>
    </row>
    <row r="40" spans="1:8" s="39" customFormat="1" ht="6.75" customHeight="1" x14ac:dyDescent="0.2"/>
    <row r="41" spans="1:8" s="39" customFormat="1" ht="11.25" x14ac:dyDescent="0.2">
      <c r="A41" s="39" t="s">
        <v>183</v>
      </c>
    </row>
    <row r="44" spans="1:8" x14ac:dyDescent="0.2">
      <c r="C44" s="53"/>
      <c r="D44" s="53"/>
      <c r="E44" s="53"/>
      <c r="F44" s="53"/>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rowBreaks count="1" manualBreakCount="1">
    <brk id="24" max="16383" man="1"/>
  </rowBreaks>
  <ignoredErrors>
    <ignoredError sqref="G5:G33" formulaRange="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7"/>
  <dimension ref="A1:J44"/>
  <sheetViews>
    <sheetView zoomScaleNormal="100" workbookViewId="0"/>
  </sheetViews>
  <sheetFormatPr defaultColWidth="9.140625" defaultRowHeight="12.75" x14ac:dyDescent="0.2"/>
  <cols>
    <col min="1" max="1" width="8.42578125" style="76" customWidth="1"/>
    <col min="2" max="2" width="5" style="76" customWidth="1"/>
    <col min="3" max="3" width="54.5703125" style="76" bestFit="1" customWidth="1"/>
    <col min="4" max="4" width="10.140625" style="76" bestFit="1" customWidth="1"/>
    <col min="5" max="6" width="9.140625" style="76"/>
    <col min="7" max="7" width="9.140625" style="76" customWidth="1"/>
    <col min="8" max="16384" width="9.140625" style="76"/>
  </cols>
  <sheetData>
    <row r="1" spans="1:9" s="115" customFormat="1" ht="18" x14ac:dyDescent="0.25">
      <c r="A1" s="138" t="s">
        <v>78</v>
      </c>
      <c r="B1" s="115" t="s">
        <v>177</v>
      </c>
    </row>
    <row r="2" spans="1:9" ht="6.75" customHeight="1" x14ac:dyDescent="0.2">
      <c r="H2" s="87"/>
      <c r="I2" s="87"/>
    </row>
    <row r="3" spans="1:9" s="151" customFormat="1" ht="18" customHeight="1" x14ac:dyDescent="0.2">
      <c r="A3" s="153" t="s">
        <v>35</v>
      </c>
      <c r="B3" s="153" t="s">
        <v>153</v>
      </c>
      <c r="C3" s="153"/>
      <c r="D3" s="153" t="s">
        <v>93</v>
      </c>
      <c r="G3" s="157"/>
      <c r="H3" s="157"/>
      <c r="I3" s="150"/>
    </row>
    <row r="4" spans="1:9" ht="18" customHeight="1" x14ac:dyDescent="0.2">
      <c r="A4" s="76" t="s">
        <v>65</v>
      </c>
      <c r="B4" s="76" t="s">
        <v>66</v>
      </c>
      <c r="C4" s="154" t="s">
        <v>154</v>
      </c>
      <c r="D4" s="158">
        <v>299</v>
      </c>
      <c r="F4" s="88"/>
      <c r="H4" s="120"/>
      <c r="I4" s="87"/>
    </row>
    <row r="5" spans="1:9" x14ac:dyDescent="0.2">
      <c r="A5" s="76" t="s">
        <v>38</v>
      </c>
      <c r="B5" s="76" t="s">
        <v>39</v>
      </c>
      <c r="C5" s="87" t="s">
        <v>109</v>
      </c>
      <c r="D5" s="159">
        <v>2194</v>
      </c>
      <c r="F5" s="88"/>
      <c r="G5" s="120"/>
      <c r="H5" s="126"/>
    </row>
    <row r="6" spans="1:9" x14ac:dyDescent="0.2">
      <c r="A6" s="76" t="s">
        <v>67</v>
      </c>
      <c r="B6" s="76" t="s">
        <v>68</v>
      </c>
      <c r="C6" s="87" t="s">
        <v>115</v>
      </c>
      <c r="D6" s="159">
        <v>280</v>
      </c>
      <c r="F6" s="88"/>
      <c r="G6" s="120"/>
      <c r="H6" s="121"/>
    </row>
    <row r="7" spans="1:9" x14ac:dyDescent="0.2">
      <c r="A7" s="76" t="s">
        <v>69</v>
      </c>
      <c r="B7" s="87" t="s">
        <v>70</v>
      </c>
      <c r="C7" s="87" t="s">
        <v>118</v>
      </c>
      <c r="D7" s="159">
        <v>175</v>
      </c>
      <c r="G7" s="120"/>
      <c r="H7" s="121"/>
    </row>
    <row r="8" spans="1:9" x14ac:dyDescent="0.2">
      <c r="A8" s="76" t="s">
        <v>71</v>
      </c>
      <c r="B8" s="87" t="s">
        <v>72</v>
      </c>
      <c r="C8" s="87" t="s">
        <v>117</v>
      </c>
      <c r="D8" s="159">
        <v>90</v>
      </c>
      <c r="F8" s="88"/>
      <c r="G8" s="120"/>
      <c r="H8" s="121"/>
    </row>
    <row r="9" spans="1:9" x14ac:dyDescent="0.2">
      <c r="A9" s="76" t="str">
        <f>LEFT(C9,5)</f>
        <v>Other</v>
      </c>
      <c r="C9" s="76" t="s">
        <v>113</v>
      </c>
      <c r="D9" s="159">
        <v>458</v>
      </c>
      <c r="G9" s="120"/>
      <c r="H9" s="121"/>
    </row>
    <row r="10" spans="1:9" ht="25.5" customHeight="1" x14ac:dyDescent="0.2">
      <c r="C10" s="76" t="s">
        <v>152</v>
      </c>
      <c r="D10" s="143">
        <v>3496</v>
      </c>
      <c r="G10" s="120"/>
      <c r="H10" s="121"/>
    </row>
    <row r="11" spans="1:9" x14ac:dyDescent="0.2">
      <c r="D11" s="143"/>
      <c r="G11" s="120"/>
      <c r="H11" s="121"/>
    </row>
    <row r="12" spans="1:9" x14ac:dyDescent="0.2">
      <c r="A12" s="39" t="s">
        <v>183</v>
      </c>
      <c r="D12" s="143"/>
      <c r="F12" s="76" t="s">
        <v>0</v>
      </c>
      <c r="G12" s="120"/>
      <c r="H12" s="121"/>
    </row>
    <row r="13" spans="1:9" x14ac:dyDescent="0.2">
      <c r="D13" s="143"/>
      <c r="G13" s="120"/>
      <c r="H13" s="121"/>
    </row>
    <row r="14" spans="1:9" hidden="1" x14ac:dyDescent="0.2">
      <c r="C14" s="76" t="s">
        <v>46</v>
      </c>
      <c r="D14" s="143">
        <v>3669</v>
      </c>
      <c r="G14" s="120"/>
      <c r="H14" s="121"/>
    </row>
    <row r="15" spans="1:9" hidden="1" x14ac:dyDescent="0.2">
      <c r="C15" s="76" t="s">
        <v>47</v>
      </c>
      <c r="D15" s="143">
        <v>10</v>
      </c>
      <c r="G15" s="120"/>
      <c r="H15" s="121"/>
    </row>
    <row r="16" spans="1:9" hidden="1" x14ac:dyDescent="0.2">
      <c r="C16" s="76" t="s">
        <v>48</v>
      </c>
      <c r="D16" s="143">
        <v>361</v>
      </c>
      <c r="G16" s="120"/>
      <c r="H16" s="121"/>
    </row>
    <row r="17" spans="3:10" hidden="1" x14ac:dyDescent="0.2">
      <c r="C17" s="76" t="s">
        <v>49</v>
      </c>
      <c r="D17" s="143">
        <v>9</v>
      </c>
      <c r="G17" s="120"/>
      <c r="H17" s="120"/>
      <c r="J17" s="106"/>
    </row>
    <row r="18" spans="3:10" hidden="1" x14ac:dyDescent="0.2">
      <c r="C18" s="76" t="s">
        <v>50</v>
      </c>
      <c r="D18" s="143">
        <v>74</v>
      </c>
      <c r="G18" s="120"/>
      <c r="H18" s="120"/>
    </row>
    <row r="19" spans="3:10" hidden="1" x14ac:dyDescent="0.2">
      <c r="C19" s="76" t="s">
        <v>51</v>
      </c>
      <c r="D19" s="143">
        <v>1938</v>
      </c>
      <c r="G19" s="120"/>
      <c r="H19" s="120"/>
    </row>
    <row r="20" spans="3:10" hidden="1" x14ac:dyDescent="0.2">
      <c r="C20" s="76" t="s">
        <v>52</v>
      </c>
      <c r="D20" s="143">
        <v>357</v>
      </c>
      <c r="G20" s="120"/>
      <c r="H20" s="120"/>
    </row>
    <row r="21" spans="3:10" hidden="1" x14ac:dyDescent="0.2">
      <c r="C21" s="76" t="s">
        <v>53</v>
      </c>
      <c r="D21" s="143">
        <v>78</v>
      </c>
      <c r="G21" s="120"/>
      <c r="H21" s="120"/>
    </row>
    <row r="22" spans="3:10" hidden="1" x14ac:dyDescent="0.2">
      <c r="C22" s="76" t="s">
        <v>54</v>
      </c>
      <c r="D22" s="143">
        <v>37</v>
      </c>
      <c r="H22" s="120"/>
    </row>
    <row r="23" spans="3:10" hidden="1" x14ac:dyDescent="0.2">
      <c r="C23" s="76" t="s">
        <v>55</v>
      </c>
      <c r="D23" s="143">
        <v>224</v>
      </c>
      <c r="H23" s="120"/>
    </row>
    <row r="24" spans="3:10" hidden="1" x14ac:dyDescent="0.2">
      <c r="C24" s="76" t="s">
        <v>56</v>
      </c>
      <c r="D24" s="143">
        <v>21</v>
      </c>
      <c r="G24" s="120"/>
      <c r="H24" s="126"/>
    </row>
    <row r="25" spans="3:10" hidden="1" x14ac:dyDescent="0.2">
      <c r="C25" s="76" t="s">
        <v>57</v>
      </c>
      <c r="D25" s="143">
        <v>32</v>
      </c>
      <c r="G25" s="120"/>
      <c r="H25" s="121"/>
    </row>
    <row r="26" spans="3:10" hidden="1" x14ac:dyDescent="0.2">
      <c r="C26" s="76" t="s">
        <v>58</v>
      </c>
      <c r="D26" s="143">
        <v>5</v>
      </c>
      <c r="G26" s="120"/>
      <c r="H26" s="121"/>
    </row>
    <row r="27" spans="3:10" hidden="1" x14ac:dyDescent="0.2">
      <c r="C27" s="76" t="s">
        <v>59</v>
      </c>
      <c r="D27" s="143">
        <v>183</v>
      </c>
      <c r="G27" s="120"/>
      <c r="H27" s="121"/>
    </row>
    <row r="28" spans="3:10" hidden="1" x14ac:dyDescent="0.2">
      <c r="C28" s="76" t="s">
        <v>60</v>
      </c>
      <c r="D28" s="143">
        <v>50</v>
      </c>
      <c r="G28" s="120"/>
      <c r="H28" s="121"/>
    </row>
    <row r="29" spans="3:10" hidden="1" x14ac:dyDescent="0.2">
      <c r="C29" s="76" t="s">
        <v>61</v>
      </c>
      <c r="D29" s="143">
        <v>105</v>
      </c>
      <c r="G29" s="120"/>
      <c r="H29" s="121"/>
    </row>
    <row r="30" spans="3:10" hidden="1" x14ac:dyDescent="0.2">
      <c r="C30" s="76" t="s">
        <v>62</v>
      </c>
      <c r="D30" s="143">
        <v>126</v>
      </c>
      <c r="G30" s="120"/>
      <c r="H30" s="121"/>
    </row>
    <row r="31" spans="3:10" hidden="1" x14ac:dyDescent="0.2">
      <c r="C31" s="76" t="s">
        <v>63</v>
      </c>
      <c r="D31" s="143">
        <v>33</v>
      </c>
      <c r="G31" s="120"/>
      <c r="H31" s="121"/>
    </row>
    <row r="32" spans="3:10" hidden="1" x14ac:dyDescent="0.2">
      <c r="C32" s="76" t="s">
        <v>64</v>
      </c>
      <c r="D32" s="143">
        <v>26</v>
      </c>
      <c r="G32" s="120"/>
      <c r="H32" s="121"/>
    </row>
    <row r="33" spans="7:9" x14ac:dyDescent="0.2">
      <c r="G33" s="120"/>
      <c r="H33" s="121"/>
    </row>
    <row r="34" spans="7:9" x14ac:dyDescent="0.2">
      <c r="G34" s="120"/>
      <c r="H34" s="121"/>
    </row>
    <row r="35" spans="7:9" x14ac:dyDescent="0.2">
      <c r="G35" s="120"/>
      <c r="H35" s="121"/>
    </row>
    <row r="36" spans="7:9" x14ac:dyDescent="0.2">
      <c r="G36" s="120"/>
      <c r="H36" s="121"/>
    </row>
    <row r="37" spans="7:9" x14ac:dyDescent="0.2">
      <c r="G37" s="120"/>
      <c r="H37" s="121"/>
    </row>
    <row r="38" spans="7:9" x14ac:dyDescent="0.2">
      <c r="G38" s="120"/>
      <c r="H38" s="121"/>
    </row>
    <row r="39" spans="7:9" x14ac:dyDescent="0.2">
      <c r="G39" s="120"/>
      <c r="H39" s="121"/>
    </row>
    <row r="40" spans="7:9" x14ac:dyDescent="0.2">
      <c r="G40" s="120"/>
      <c r="H40" s="121"/>
    </row>
    <row r="41" spans="7:9" x14ac:dyDescent="0.2">
      <c r="G41" s="120"/>
      <c r="H41" s="121"/>
    </row>
    <row r="42" spans="7:9" x14ac:dyDescent="0.2">
      <c r="G42" s="120"/>
      <c r="H42" s="121"/>
    </row>
    <row r="43" spans="7:9" x14ac:dyDescent="0.2">
      <c r="G43" s="120"/>
      <c r="H43" s="121"/>
    </row>
    <row r="44" spans="7:9" x14ac:dyDescent="0.2">
      <c r="I44" s="106"/>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8"/>
  <dimension ref="A1:L19"/>
  <sheetViews>
    <sheetView workbookViewId="0"/>
  </sheetViews>
  <sheetFormatPr defaultColWidth="9.140625" defaultRowHeight="12.75" x14ac:dyDescent="0.2"/>
  <cols>
    <col min="1" max="1" width="7.85546875" style="76" customWidth="1"/>
    <col min="2" max="2" width="11" style="76" customWidth="1"/>
    <col min="3" max="3" width="10.140625" style="76" customWidth="1"/>
    <col min="4" max="4" width="12" style="76" customWidth="1"/>
    <col min="5" max="5" width="8.28515625" style="76" customWidth="1"/>
    <col min="6" max="6" width="9.140625" style="76" hidden="1" customWidth="1"/>
    <col min="7" max="16384" width="9.140625" style="76"/>
  </cols>
  <sheetData>
    <row r="1" spans="1:12" s="115" customFormat="1" ht="18" x14ac:dyDescent="0.25">
      <c r="A1" s="138" t="s">
        <v>79</v>
      </c>
      <c r="B1" s="114" t="s">
        <v>178</v>
      </c>
    </row>
    <row r="2" spans="1:12" ht="6.75" customHeight="1" x14ac:dyDescent="0.2">
      <c r="A2" s="92"/>
    </row>
    <row r="3" spans="1:12" s="151" customFormat="1" ht="18" customHeight="1" x14ac:dyDescent="0.2">
      <c r="A3" s="153" t="s">
        <v>149</v>
      </c>
      <c r="B3" s="153"/>
      <c r="C3" s="153" t="s">
        <v>93</v>
      </c>
      <c r="D3" s="156" t="s">
        <v>120</v>
      </c>
      <c r="E3" s="184"/>
    </row>
    <row r="4" spans="1:12" ht="18" customHeight="1" x14ac:dyDescent="0.2">
      <c r="A4" t="s">
        <v>121</v>
      </c>
      <c r="C4" s="142">
        <v>75996</v>
      </c>
      <c r="D4" s="214">
        <v>71.48</v>
      </c>
      <c r="E4" s="141"/>
      <c r="F4" s="144" t="str">
        <f>A4&amp;" "&amp;FIXED(C4,0)&amp;" recipient,
"&amp;FIXED(D4,2)&amp;" "&amp;$D$3</f>
        <v>Basic rate 75 996 recipient,
71,48 EUR/month</v>
      </c>
      <c r="G4" s="87"/>
      <c r="H4" s="87"/>
      <c r="I4" s="87"/>
      <c r="J4" s="87"/>
      <c r="K4" s="87"/>
      <c r="L4" s="87"/>
    </row>
    <row r="5" spans="1:12" x14ac:dyDescent="0.2">
      <c r="A5" t="s">
        <v>122</v>
      </c>
      <c r="C5" s="142">
        <v>82093</v>
      </c>
      <c r="D5" s="214">
        <v>155.72</v>
      </c>
      <c r="E5" s="141"/>
      <c r="F5" s="144" t="str">
        <f t="shared" ref="F5:F7" si="0">A5&amp;" "&amp;FIXED(C5,0)&amp;" recipient,
"&amp;FIXED(D5,2)&amp;" "&amp;$D$3</f>
        <v>Middle rate 82 093 recipient,
155,72 EUR/month</v>
      </c>
      <c r="I5" s="87"/>
      <c r="J5" s="87"/>
      <c r="K5" s="87"/>
      <c r="L5" s="87"/>
    </row>
    <row r="6" spans="1:12" x14ac:dyDescent="0.2">
      <c r="A6" t="s">
        <v>123</v>
      </c>
      <c r="C6" s="142">
        <v>41411</v>
      </c>
      <c r="D6" s="214">
        <v>329.27</v>
      </c>
      <c r="E6" s="141"/>
      <c r="F6" s="144" t="str">
        <f t="shared" si="0"/>
        <v>Highest rate 41 411 recipient,
329,27 EUR/month</v>
      </c>
    </row>
    <row r="7" spans="1:12" x14ac:dyDescent="0.2">
      <c r="A7" t="s">
        <v>125</v>
      </c>
      <c r="C7" s="142">
        <v>169</v>
      </c>
      <c r="D7" s="214"/>
      <c r="E7" s="141"/>
      <c r="F7" s="144" t="str">
        <f t="shared" si="0"/>
        <v>Grandfathered benefit 169 recipient,
0,00 EUR/month</v>
      </c>
    </row>
    <row r="8" spans="1:12" x14ac:dyDescent="0.2">
      <c r="A8" t="s">
        <v>124</v>
      </c>
      <c r="C8" s="142">
        <v>15</v>
      </c>
      <c r="D8" s="214"/>
      <c r="E8" s="141"/>
      <c r="F8" s="144"/>
    </row>
    <row r="9" spans="1:12" ht="25.5" customHeight="1" x14ac:dyDescent="0.2">
      <c r="A9" t="s">
        <v>104</v>
      </c>
      <c r="C9" s="142">
        <v>199684</v>
      </c>
      <c r="D9" s="214"/>
      <c r="E9" s="141"/>
      <c r="F9" s="76" t="str">
        <f>C3&amp;" "&amp;FIXED(C9,0)</f>
        <v>Number 199 684</v>
      </c>
    </row>
    <row r="11" spans="1:12" x14ac:dyDescent="0.2">
      <c r="A11" s="39" t="s">
        <v>183</v>
      </c>
      <c r="B11" s="88"/>
      <c r="C11" s="88"/>
    </row>
    <row r="12" spans="1:12" ht="14.25" customHeight="1" x14ac:dyDescent="0.2">
      <c r="B12" s="88"/>
      <c r="C12" s="88"/>
    </row>
    <row r="13" spans="1:12" x14ac:dyDescent="0.2">
      <c r="B13" s="185"/>
      <c r="C13" s="187"/>
      <c r="D13" s="187"/>
    </row>
    <row r="14" spans="1:12" x14ac:dyDescent="0.2">
      <c r="A14" s="192"/>
      <c r="B14" s="185"/>
      <c r="C14" s="187"/>
      <c r="D14" s="187"/>
    </row>
    <row r="15" spans="1:12" x14ac:dyDescent="0.2">
      <c r="A15" s="192"/>
      <c r="B15" s="185"/>
      <c r="C15" s="187"/>
      <c r="D15" s="187"/>
    </row>
    <row r="16" spans="1:12" x14ac:dyDescent="0.2">
      <c r="A16" s="192"/>
      <c r="B16" s="185"/>
      <c r="C16" s="187"/>
      <c r="D16" s="187"/>
    </row>
    <row r="17" spans="1:4" x14ac:dyDescent="0.2">
      <c r="A17" s="192"/>
      <c r="B17" s="187"/>
      <c r="C17" s="187"/>
      <c r="D17" s="187"/>
    </row>
    <row r="18" spans="1:4" x14ac:dyDescent="0.2">
      <c r="A18" s="192"/>
      <c r="B18" s="187"/>
      <c r="C18" s="187"/>
      <c r="D18" s="187"/>
    </row>
    <row r="19" spans="1:4" x14ac:dyDescent="0.2">
      <c r="A19" s="192"/>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0"/>
  <dimension ref="A1:I41"/>
  <sheetViews>
    <sheetView zoomScaleNormal="100"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7.85546875" style="7" customWidth="1"/>
    <col min="2" max="2" width="10.42578125" style="7" customWidth="1"/>
    <col min="3" max="3" width="11.85546875" style="7" customWidth="1"/>
    <col min="4" max="4" width="10.28515625" style="7" customWidth="1"/>
    <col min="5" max="5" width="14.5703125" style="7" customWidth="1"/>
    <col min="6" max="6" width="16.85546875" style="7" customWidth="1"/>
    <col min="7" max="7" width="10" style="7" customWidth="1"/>
    <col min="8" max="8" width="8" style="7" customWidth="1"/>
    <col min="9" max="16384" width="9.140625" style="7"/>
  </cols>
  <sheetData>
    <row r="1" spans="1:9" s="26" customFormat="1" ht="18" x14ac:dyDescent="0.25">
      <c r="A1" s="59" t="s">
        <v>80</v>
      </c>
      <c r="B1" s="6" t="str">
        <f>"Recipients of care allowance for pensioners by diagnosis, 1990–"&amp;A37</f>
        <v>Recipients of care allowance for pensioners by diagnosis, 1990–2022</v>
      </c>
    </row>
    <row r="2" spans="1:9" s="13" customFormat="1" ht="6.75" customHeight="1" x14ac:dyDescent="0.2">
      <c r="B2" s="7"/>
      <c r="C2" s="7"/>
      <c r="D2" s="7"/>
      <c r="E2" s="7"/>
      <c r="G2" s="7"/>
    </row>
    <row r="3" spans="1:9" s="13" customFormat="1" x14ac:dyDescent="0.2">
      <c r="A3" s="64" t="s">
        <v>107</v>
      </c>
      <c r="B3" s="202" t="s">
        <v>93</v>
      </c>
      <c r="C3" s="203"/>
      <c r="D3" s="203"/>
      <c r="E3" s="203"/>
      <c r="F3" s="203"/>
      <c r="G3" s="203"/>
      <c r="H3" s="203"/>
    </row>
    <row r="4" spans="1:9" s="58" customFormat="1" ht="54" customHeight="1" x14ac:dyDescent="0.2">
      <c r="A4" s="57"/>
      <c r="B4" s="219" t="s">
        <v>114</v>
      </c>
      <c r="C4" s="219" t="s">
        <v>109</v>
      </c>
      <c r="D4" s="219" t="s">
        <v>115</v>
      </c>
      <c r="E4" s="219" t="s">
        <v>118</v>
      </c>
      <c r="F4" s="219" t="s">
        <v>119</v>
      </c>
      <c r="G4" s="219" t="s">
        <v>113</v>
      </c>
      <c r="H4" s="219" t="s">
        <v>104</v>
      </c>
    </row>
    <row r="5" spans="1:9" ht="18" customHeight="1" x14ac:dyDescent="0.2">
      <c r="A5" s="63">
        <v>1990</v>
      </c>
      <c r="B5" s="67">
        <v>1841</v>
      </c>
      <c r="C5" s="66">
        <v>13452</v>
      </c>
      <c r="D5" s="66">
        <v>6579</v>
      </c>
      <c r="E5" s="66">
        <v>14979</v>
      </c>
      <c r="F5" s="69">
        <v>11987</v>
      </c>
      <c r="G5" s="65">
        <f t="shared" ref="G5:G37" si="0">H5-SUM(B5:F5)</f>
        <v>82666</v>
      </c>
      <c r="H5" s="213">
        <v>131504</v>
      </c>
    </row>
    <row r="6" spans="1:9" x14ac:dyDescent="0.2">
      <c r="A6" s="63">
        <v>1991</v>
      </c>
      <c r="B6" s="67">
        <v>2519</v>
      </c>
      <c r="C6" s="66">
        <v>17000</v>
      </c>
      <c r="D6" s="66">
        <v>7736</v>
      </c>
      <c r="E6" s="66">
        <v>18384</v>
      </c>
      <c r="F6" s="69">
        <v>15112</v>
      </c>
      <c r="G6" s="65">
        <f t="shared" si="0"/>
        <v>74161</v>
      </c>
      <c r="H6" s="213">
        <v>134912</v>
      </c>
    </row>
    <row r="7" spans="1:9" x14ac:dyDescent="0.2">
      <c r="A7" s="63">
        <v>1992</v>
      </c>
      <c r="B7" s="67">
        <v>2958</v>
      </c>
      <c r="C7" s="66">
        <v>20287</v>
      </c>
      <c r="D7" s="66">
        <v>8826</v>
      </c>
      <c r="E7" s="66">
        <v>21136</v>
      </c>
      <c r="F7" s="69">
        <v>17967</v>
      </c>
      <c r="G7" s="65">
        <f t="shared" si="0"/>
        <v>66496</v>
      </c>
      <c r="H7" s="213">
        <v>137670</v>
      </c>
    </row>
    <row r="8" spans="1:9" x14ac:dyDescent="0.2">
      <c r="A8" s="63">
        <v>1993</v>
      </c>
      <c r="B8" s="67">
        <v>3365</v>
      </c>
      <c r="C8" s="66">
        <v>23476</v>
      </c>
      <c r="D8" s="66">
        <v>9717</v>
      </c>
      <c r="E8" s="66">
        <v>23488</v>
      </c>
      <c r="F8" s="69">
        <v>19849</v>
      </c>
      <c r="G8" s="65">
        <f t="shared" si="0"/>
        <v>60135</v>
      </c>
      <c r="H8" s="213">
        <v>140030</v>
      </c>
    </row>
    <row r="9" spans="1:9" x14ac:dyDescent="0.2">
      <c r="A9" s="63">
        <v>1994</v>
      </c>
      <c r="B9" s="67">
        <v>3776</v>
      </c>
      <c r="C9" s="66">
        <v>25973</v>
      </c>
      <c r="D9" s="66">
        <v>10519</v>
      </c>
      <c r="E9" s="66">
        <v>25390</v>
      </c>
      <c r="F9" s="69">
        <v>21354</v>
      </c>
      <c r="G9" s="65">
        <f t="shared" si="0"/>
        <v>54851</v>
      </c>
      <c r="H9" s="213">
        <v>141863</v>
      </c>
      <c r="I9" s="28"/>
    </row>
    <row r="10" spans="1:9" ht="18" customHeight="1" x14ac:dyDescent="0.2">
      <c r="A10" s="63">
        <v>1995</v>
      </c>
      <c r="B10" s="67">
        <v>3845</v>
      </c>
      <c r="C10" s="66">
        <v>27620</v>
      </c>
      <c r="D10" s="66">
        <v>11057</v>
      </c>
      <c r="E10" s="66">
        <v>26549</v>
      </c>
      <c r="F10" s="69">
        <v>21831</v>
      </c>
      <c r="G10" s="65">
        <f t="shared" si="0"/>
        <v>49852</v>
      </c>
      <c r="H10" s="213">
        <v>140754</v>
      </c>
      <c r="I10" s="28"/>
    </row>
    <row r="11" spans="1:9" x14ac:dyDescent="0.2">
      <c r="A11" s="63">
        <v>1996</v>
      </c>
      <c r="B11" s="67">
        <v>4170</v>
      </c>
      <c r="C11" s="66">
        <v>29362</v>
      </c>
      <c r="D11" s="66">
        <v>12529</v>
      </c>
      <c r="E11" s="66">
        <v>26334</v>
      </c>
      <c r="F11" s="69">
        <v>22557</v>
      </c>
      <c r="G11" s="65">
        <f t="shared" si="0"/>
        <v>46722</v>
      </c>
      <c r="H11" s="213">
        <v>141674</v>
      </c>
      <c r="I11" s="28"/>
    </row>
    <row r="12" spans="1:9" x14ac:dyDescent="0.2">
      <c r="A12" s="63">
        <v>1997</v>
      </c>
      <c r="B12" s="67">
        <v>4284</v>
      </c>
      <c r="C12" s="66">
        <v>31910</v>
      </c>
      <c r="D12" s="66">
        <v>13357</v>
      </c>
      <c r="E12" s="66">
        <v>27296</v>
      </c>
      <c r="F12" s="69">
        <v>23133</v>
      </c>
      <c r="G12" s="65">
        <f t="shared" si="0"/>
        <v>44066</v>
      </c>
      <c r="H12" s="213">
        <v>144046</v>
      </c>
      <c r="I12" s="28"/>
    </row>
    <row r="13" spans="1:9" x14ac:dyDescent="0.2">
      <c r="A13" s="63">
        <v>1998</v>
      </c>
      <c r="B13" s="67">
        <v>4391</v>
      </c>
      <c r="C13" s="66">
        <v>34125</v>
      </c>
      <c r="D13" s="66">
        <v>14082</v>
      </c>
      <c r="E13" s="66">
        <v>27927</v>
      </c>
      <c r="F13" s="69">
        <v>23243</v>
      </c>
      <c r="G13" s="65">
        <f t="shared" si="0"/>
        <v>41748</v>
      </c>
      <c r="H13" s="213">
        <v>145516</v>
      </c>
      <c r="I13" s="28"/>
    </row>
    <row r="14" spans="1:9" x14ac:dyDescent="0.2">
      <c r="A14" s="63">
        <v>1999</v>
      </c>
      <c r="B14" s="67">
        <v>4677</v>
      </c>
      <c r="C14" s="66">
        <v>37089</v>
      </c>
      <c r="D14" s="66">
        <v>15426</v>
      </c>
      <c r="E14" s="66">
        <v>29227</v>
      </c>
      <c r="F14" s="69">
        <v>23641</v>
      </c>
      <c r="G14" s="65">
        <f t="shared" si="0"/>
        <v>40513</v>
      </c>
      <c r="H14" s="213">
        <v>150573</v>
      </c>
      <c r="I14" s="28"/>
    </row>
    <row r="15" spans="1:9" ht="18" customHeight="1" x14ac:dyDescent="0.2">
      <c r="A15" s="63">
        <v>2000</v>
      </c>
      <c r="B15" s="67">
        <v>4761</v>
      </c>
      <c r="C15" s="66">
        <v>39036</v>
      </c>
      <c r="D15" s="66">
        <v>16742</v>
      </c>
      <c r="E15" s="66">
        <v>30145</v>
      </c>
      <c r="F15" s="69">
        <v>24012</v>
      </c>
      <c r="G15" s="65">
        <f t="shared" si="0"/>
        <v>39200</v>
      </c>
      <c r="H15" s="213">
        <v>153896</v>
      </c>
      <c r="I15" s="28"/>
    </row>
    <row r="16" spans="1:9" x14ac:dyDescent="0.2">
      <c r="A16" s="63">
        <v>2001</v>
      </c>
      <c r="B16" s="67">
        <v>4850</v>
      </c>
      <c r="C16" s="66">
        <v>40312</v>
      </c>
      <c r="D16" s="66">
        <v>19250</v>
      </c>
      <c r="E16" s="66">
        <v>31972</v>
      </c>
      <c r="F16" s="69">
        <v>24826</v>
      </c>
      <c r="G16" s="65">
        <f t="shared" si="0"/>
        <v>38710</v>
      </c>
      <c r="H16" s="213">
        <v>159920</v>
      </c>
      <c r="I16" s="28"/>
    </row>
    <row r="17" spans="1:8" x14ac:dyDescent="0.2">
      <c r="A17" s="63">
        <v>2002</v>
      </c>
      <c r="B17" s="67">
        <v>5022</v>
      </c>
      <c r="C17" s="66">
        <v>41499</v>
      </c>
      <c r="D17" s="66">
        <v>21997</v>
      </c>
      <c r="E17" s="66">
        <v>32941</v>
      </c>
      <c r="F17" s="69">
        <v>25274</v>
      </c>
      <c r="G17" s="65">
        <f t="shared" si="0"/>
        <v>38228</v>
      </c>
      <c r="H17" s="213">
        <v>164961</v>
      </c>
    </row>
    <row r="18" spans="1:8" x14ac:dyDescent="0.2">
      <c r="A18" s="63">
        <v>2003</v>
      </c>
      <c r="B18" s="67">
        <v>5026</v>
      </c>
      <c r="C18" s="66">
        <v>42251</v>
      </c>
      <c r="D18" s="66">
        <v>24716</v>
      </c>
      <c r="E18" s="66">
        <v>33852</v>
      </c>
      <c r="F18" s="69">
        <v>25539</v>
      </c>
      <c r="G18" s="65">
        <f t="shared" si="0"/>
        <v>37847</v>
      </c>
      <c r="H18" s="213">
        <v>169231</v>
      </c>
    </row>
    <row r="19" spans="1:8" x14ac:dyDescent="0.2">
      <c r="A19" s="63">
        <v>2004</v>
      </c>
      <c r="B19" s="67">
        <v>5170</v>
      </c>
      <c r="C19" s="66">
        <v>43229</v>
      </c>
      <c r="D19" s="66">
        <v>27973</v>
      </c>
      <c r="E19" s="66">
        <v>35046</v>
      </c>
      <c r="F19" s="69">
        <v>25902</v>
      </c>
      <c r="G19" s="65">
        <f t="shared" si="0"/>
        <v>38075</v>
      </c>
      <c r="H19" s="213">
        <v>175395</v>
      </c>
    </row>
    <row r="20" spans="1:8" ht="18" customHeight="1" x14ac:dyDescent="0.2">
      <c r="A20" s="63">
        <v>2005</v>
      </c>
      <c r="B20" s="67">
        <v>5384</v>
      </c>
      <c r="C20" s="66">
        <v>44241</v>
      </c>
      <c r="D20" s="66">
        <v>31604</v>
      </c>
      <c r="E20" s="66">
        <v>36610</v>
      </c>
      <c r="F20" s="69">
        <v>27012</v>
      </c>
      <c r="G20" s="65">
        <f t="shared" si="0"/>
        <v>38618</v>
      </c>
      <c r="H20" s="213">
        <v>183469</v>
      </c>
    </row>
    <row r="21" spans="1:8" x14ac:dyDescent="0.2">
      <c r="A21" s="63">
        <v>2006</v>
      </c>
      <c r="B21" s="67">
        <v>5548</v>
      </c>
      <c r="C21" s="66">
        <v>45222</v>
      </c>
      <c r="D21" s="66">
        <v>34915</v>
      </c>
      <c r="E21" s="66">
        <v>37794</v>
      </c>
      <c r="F21" s="69">
        <v>27971</v>
      </c>
      <c r="G21" s="65">
        <f t="shared" si="0"/>
        <v>39272</v>
      </c>
      <c r="H21" s="213">
        <v>190722</v>
      </c>
    </row>
    <row r="22" spans="1:8" x14ac:dyDescent="0.2">
      <c r="A22" s="63">
        <v>2007</v>
      </c>
      <c r="B22" s="67">
        <v>5478</v>
      </c>
      <c r="C22" s="66">
        <v>45548</v>
      </c>
      <c r="D22" s="66">
        <v>37637</v>
      </c>
      <c r="E22" s="66">
        <v>37493</v>
      </c>
      <c r="F22" s="69">
        <v>27955</v>
      </c>
      <c r="G22" s="65">
        <f t="shared" si="0"/>
        <v>38722</v>
      </c>
      <c r="H22" s="213">
        <v>192833</v>
      </c>
    </row>
    <row r="23" spans="1:8" x14ac:dyDescent="0.2">
      <c r="A23" s="63">
        <v>2008</v>
      </c>
      <c r="B23" s="67">
        <v>5686</v>
      </c>
      <c r="C23" s="66">
        <v>46035</v>
      </c>
      <c r="D23" s="66">
        <v>41082</v>
      </c>
      <c r="E23" s="66">
        <v>37454</v>
      </c>
      <c r="F23" s="69">
        <v>28008</v>
      </c>
      <c r="G23" s="65">
        <f t="shared" si="0"/>
        <v>38563</v>
      </c>
      <c r="H23" s="213">
        <v>196828</v>
      </c>
    </row>
    <row r="24" spans="1:8" x14ac:dyDescent="0.2">
      <c r="A24" s="63">
        <v>2009</v>
      </c>
      <c r="B24" s="67">
        <v>5657</v>
      </c>
      <c r="C24" s="66">
        <v>46413</v>
      </c>
      <c r="D24" s="66">
        <v>44266</v>
      </c>
      <c r="E24" s="66">
        <v>36859</v>
      </c>
      <c r="F24" s="69">
        <v>27519</v>
      </c>
      <c r="G24" s="65">
        <f t="shared" si="0"/>
        <v>38168</v>
      </c>
      <c r="H24" s="213">
        <v>198882</v>
      </c>
    </row>
    <row r="25" spans="1:8" ht="18" customHeight="1" x14ac:dyDescent="0.2">
      <c r="A25" s="63">
        <v>2010</v>
      </c>
      <c r="B25" s="67">
        <v>5832</v>
      </c>
      <c r="C25" s="66">
        <v>54630</v>
      </c>
      <c r="D25" s="66">
        <v>56467</v>
      </c>
      <c r="E25" s="66">
        <v>41003</v>
      </c>
      <c r="F25" s="69">
        <v>28170</v>
      </c>
      <c r="G25" s="65">
        <f t="shared" si="0"/>
        <v>39785</v>
      </c>
      <c r="H25" s="213">
        <v>225887</v>
      </c>
    </row>
    <row r="26" spans="1:8" x14ac:dyDescent="0.2">
      <c r="A26" s="63">
        <v>2011</v>
      </c>
      <c r="B26" s="67">
        <v>6047</v>
      </c>
      <c r="C26" s="66">
        <v>55082</v>
      </c>
      <c r="D26" s="66">
        <v>60476</v>
      </c>
      <c r="E26" s="66">
        <v>40648</v>
      </c>
      <c r="F26" s="69">
        <v>27762</v>
      </c>
      <c r="G26" s="65">
        <f t="shared" si="0"/>
        <v>39678</v>
      </c>
      <c r="H26" s="213">
        <v>229693</v>
      </c>
    </row>
    <row r="27" spans="1:8" x14ac:dyDescent="0.2">
      <c r="A27" s="63">
        <v>2012</v>
      </c>
      <c r="B27" s="67">
        <v>6021</v>
      </c>
      <c r="C27" s="66">
        <v>54838</v>
      </c>
      <c r="D27" s="66">
        <v>63062</v>
      </c>
      <c r="E27" s="66">
        <v>39895</v>
      </c>
      <c r="F27" s="69">
        <v>27079</v>
      </c>
      <c r="G27" s="65">
        <f t="shared" si="0"/>
        <v>39040</v>
      </c>
      <c r="H27" s="213">
        <v>229935</v>
      </c>
    </row>
    <row r="28" spans="1:8" x14ac:dyDescent="0.2">
      <c r="A28" s="63">
        <v>2013</v>
      </c>
      <c r="B28" s="67">
        <v>6174</v>
      </c>
      <c r="C28" s="66">
        <v>55057</v>
      </c>
      <c r="D28" s="66">
        <v>66281</v>
      </c>
      <c r="E28" s="66">
        <v>39392</v>
      </c>
      <c r="F28" s="69">
        <v>26650</v>
      </c>
      <c r="G28" s="65">
        <f t="shared" si="0"/>
        <v>38864</v>
      </c>
      <c r="H28" s="213">
        <v>232418</v>
      </c>
    </row>
    <row r="29" spans="1:8" x14ac:dyDescent="0.2">
      <c r="A29" s="63">
        <v>2014</v>
      </c>
      <c r="B29" s="67">
        <v>6157</v>
      </c>
      <c r="C29" s="66">
        <v>56070</v>
      </c>
      <c r="D29" s="66">
        <v>66721</v>
      </c>
      <c r="E29" s="66">
        <v>38975</v>
      </c>
      <c r="F29" s="69">
        <v>26183</v>
      </c>
      <c r="G29" s="65">
        <f t="shared" si="0"/>
        <v>38822</v>
      </c>
      <c r="H29" s="213">
        <v>232928</v>
      </c>
    </row>
    <row r="30" spans="1:8" ht="18" customHeight="1" x14ac:dyDescent="0.2">
      <c r="A30" s="63">
        <v>2015</v>
      </c>
      <c r="B30" s="67">
        <v>6325</v>
      </c>
      <c r="C30" s="66">
        <v>59894</v>
      </c>
      <c r="D30" s="66">
        <v>63322</v>
      </c>
      <c r="E30" s="66">
        <v>38731</v>
      </c>
      <c r="F30" s="69">
        <v>25932</v>
      </c>
      <c r="G30" s="65">
        <f t="shared" si="0"/>
        <v>38880</v>
      </c>
      <c r="H30" s="213">
        <v>233084</v>
      </c>
    </row>
    <row r="31" spans="1:8" x14ac:dyDescent="0.2">
      <c r="A31" s="63">
        <v>2016</v>
      </c>
      <c r="B31" s="67">
        <v>5896</v>
      </c>
      <c r="C31" s="66">
        <v>62079</v>
      </c>
      <c r="D31" s="66">
        <v>59546</v>
      </c>
      <c r="E31" s="66">
        <v>36963</v>
      </c>
      <c r="F31" s="69">
        <v>24328</v>
      </c>
      <c r="G31" s="65">
        <f t="shared" si="0"/>
        <v>37572</v>
      </c>
      <c r="H31" s="213">
        <v>226384</v>
      </c>
    </row>
    <row r="32" spans="1:8" x14ac:dyDescent="0.2">
      <c r="A32" s="63">
        <v>2017</v>
      </c>
      <c r="B32" s="67">
        <v>5686</v>
      </c>
      <c r="C32" s="66">
        <v>64519</v>
      </c>
      <c r="D32" s="66">
        <v>55767</v>
      </c>
      <c r="E32" s="66">
        <v>35476</v>
      </c>
      <c r="F32" s="69">
        <v>22889</v>
      </c>
      <c r="G32" s="65">
        <f t="shared" si="0"/>
        <v>36330</v>
      </c>
      <c r="H32" s="213">
        <v>220667</v>
      </c>
    </row>
    <row r="33" spans="1:8" x14ac:dyDescent="0.2">
      <c r="A33" s="63">
        <v>2018</v>
      </c>
      <c r="B33" s="67">
        <v>5716</v>
      </c>
      <c r="C33" s="66">
        <v>67367</v>
      </c>
      <c r="D33" s="66">
        <v>52814</v>
      </c>
      <c r="E33" s="66">
        <v>34219</v>
      </c>
      <c r="F33" s="69">
        <v>21900</v>
      </c>
      <c r="G33" s="65">
        <f t="shared" si="0"/>
        <v>35499</v>
      </c>
      <c r="H33" s="213">
        <v>217515</v>
      </c>
    </row>
    <row r="34" spans="1:8" x14ac:dyDescent="0.2">
      <c r="A34" s="63">
        <v>2019</v>
      </c>
      <c r="B34" s="67">
        <v>5689</v>
      </c>
      <c r="C34" s="66">
        <v>69239</v>
      </c>
      <c r="D34" s="66">
        <v>50772</v>
      </c>
      <c r="E34" s="66">
        <v>32947</v>
      </c>
      <c r="F34" s="69">
        <v>20953</v>
      </c>
      <c r="G34" s="65">
        <f t="shared" si="0"/>
        <v>34646</v>
      </c>
      <c r="H34" s="213">
        <v>214246</v>
      </c>
    </row>
    <row r="35" spans="1:8" ht="18" customHeight="1" x14ac:dyDescent="0.2">
      <c r="A35" s="63">
        <v>2020</v>
      </c>
      <c r="B35" s="67">
        <v>5551</v>
      </c>
      <c r="C35" s="66">
        <v>70643</v>
      </c>
      <c r="D35" s="66">
        <v>49151</v>
      </c>
      <c r="E35" s="66">
        <v>31591</v>
      </c>
      <c r="F35" s="69">
        <v>19852</v>
      </c>
      <c r="G35" s="65">
        <f t="shared" si="0"/>
        <v>33536</v>
      </c>
      <c r="H35" s="213">
        <v>210324</v>
      </c>
    </row>
    <row r="36" spans="1:8" ht="18" customHeight="1" x14ac:dyDescent="0.2">
      <c r="A36" s="63">
        <v>2021</v>
      </c>
      <c r="B36" s="67">
        <v>5467</v>
      </c>
      <c r="C36" s="66">
        <v>71646</v>
      </c>
      <c r="D36" s="66">
        <v>48247</v>
      </c>
      <c r="E36" s="66">
        <v>30035</v>
      </c>
      <c r="F36" s="69">
        <v>18988</v>
      </c>
      <c r="G36" s="65">
        <f t="shared" si="0"/>
        <v>32320</v>
      </c>
      <c r="H36" s="213">
        <v>206703</v>
      </c>
    </row>
    <row r="37" spans="1:8" ht="13.15" customHeight="1" x14ac:dyDescent="0.2">
      <c r="A37" s="63">
        <v>2022</v>
      </c>
      <c r="B37" s="67">
        <v>5264</v>
      </c>
      <c r="C37" s="66">
        <v>71012</v>
      </c>
      <c r="D37" s="66">
        <v>46818</v>
      </c>
      <c r="E37" s="66">
        <v>28136</v>
      </c>
      <c r="F37" s="69">
        <v>17809</v>
      </c>
      <c r="G37" s="65">
        <f t="shared" si="0"/>
        <v>30645</v>
      </c>
      <c r="H37" s="213">
        <v>199684</v>
      </c>
    </row>
    <row r="38" spans="1:8" x14ac:dyDescent="0.2">
      <c r="B38" s="53"/>
      <c r="C38" s="53"/>
      <c r="D38" s="53"/>
      <c r="E38" s="53"/>
      <c r="F38" s="53"/>
      <c r="G38" s="53"/>
      <c r="H38" s="53"/>
    </row>
    <row r="39" spans="1:8" s="39" customFormat="1" ht="11.25" x14ac:dyDescent="0.2">
      <c r="A39" s="39" t="s">
        <v>165</v>
      </c>
      <c r="B39" s="56"/>
      <c r="C39" s="56"/>
      <c r="D39" s="56"/>
      <c r="E39" s="56"/>
      <c r="F39" s="56"/>
      <c r="G39" s="56"/>
      <c r="H39" s="56"/>
    </row>
    <row r="40" spans="1:8" s="39" customFormat="1" ht="6.75" customHeight="1" x14ac:dyDescent="0.2"/>
    <row r="41" spans="1:8" s="39" customFormat="1" ht="11.25" x14ac:dyDescent="0.2">
      <c r="A41" s="39" t="s">
        <v>183</v>
      </c>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rowBreaks count="1" manualBreakCount="1">
    <brk id="24" max="16383" man="1"/>
  </rowBreaks>
  <ignoredErrors>
    <ignoredError sqref="G5:G33" formulaRange="1"/>
  </ignoredError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2"/>
  <dimension ref="A1:I24"/>
  <sheetViews>
    <sheetView workbookViewId="0"/>
  </sheetViews>
  <sheetFormatPr defaultColWidth="9.140625" defaultRowHeight="12.75" x14ac:dyDescent="0.2"/>
  <cols>
    <col min="1" max="1" width="9.28515625" style="95" customWidth="1"/>
    <col min="2" max="2" width="6.7109375" style="95" bestFit="1" customWidth="1"/>
    <col min="3" max="3" width="8.85546875" style="95" customWidth="1"/>
    <col min="4" max="4" width="9.140625" style="95" customWidth="1"/>
    <col min="5" max="5" width="9.140625" style="107" hidden="1" customWidth="1"/>
    <col min="6" max="8" width="9.140625" style="95"/>
    <col min="9" max="9" width="5.5703125" style="95" bestFit="1" customWidth="1"/>
    <col min="10" max="16384" width="9.140625" style="95"/>
  </cols>
  <sheetData>
    <row r="1" spans="1:9" s="116" customFormat="1" ht="18" x14ac:dyDescent="0.25">
      <c r="A1" s="139" t="s">
        <v>81</v>
      </c>
      <c r="B1" s="116" t="s">
        <v>179</v>
      </c>
      <c r="E1" s="118"/>
    </row>
    <row r="2" spans="1:9" ht="6.75" customHeight="1" x14ac:dyDescent="0.2">
      <c r="D2" s="108"/>
    </row>
    <row r="3" spans="1:9" s="112" customFormat="1" ht="18" customHeight="1" x14ac:dyDescent="0.2">
      <c r="A3" s="147" t="s">
        <v>155</v>
      </c>
      <c r="B3" s="222" t="s">
        <v>156</v>
      </c>
      <c r="C3" s="222" t="s">
        <v>157</v>
      </c>
      <c r="E3" s="155"/>
    </row>
    <row r="4" spans="1:9" x14ac:dyDescent="0.2">
      <c r="A4" s="181">
        <v>-19</v>
      </c>
      <c r="B4" s="125">
        <v>954</v>
      </c>
      <c r="C4" s="125">
        <v>547</v>
      </c>
      <c r="E4" s="95">
        <f>B4*-1</f>
        <v>-954</v>
      </c>
    </row>
    <row r="5" spans="1:9" x14ac:dyDescent="0.2">
      <c r="A5" s="95" t="s">
        <v>30</v>
      </c>
      <c r="B5" s="125">
        <v>1737</v>
      </c>
      <c r="C5" s="125">
        <v>1285</v>
      </c>
      <c r="E5" s="95">
        <f t="shared" ref="E5:E21" si="0">B5*-1</f>
        <v>-1737</v>
      </c>
      <c r="I5" s="107"/>
    </row>
    <row r="6" spans="1:9" x14ac:dyDescent="0.2">
      <c r="A6" s="95" t="s">
        <v>29</v>
      </c>
      <c r="B6" s="125">
        <v>2013</v>
      </c>
      <c r="C6" s="125">
        <v>1385</v>
      </c>
      <c r="E6" s="95">
        <f t="shared" si="0"/>
        <v>-2013</v>
      </c>
      <c r="I6" s="107"/>
    </row>
    <row r="7" spans="1:9" x14ac:dyDescent="0.2">
      <c r="A7" s="95" t="s">
        <v>28</v>
      </c>
      <c r="B7" s="125">
        <v>2263</v>
      </c>
      <c r="C7" s="125">
        <v>1563</v>
      </c>
      <c r="E7" s="95">
        <f t="shared" si="0"/>
        <v>-2263</v>
      </c>
      <c r="I7" s="107"/>
    </row>
    <row r="8" spans="1:9" x14ac:dyDescent="0.2">
      <c r="A8" s="95" t="s">
        <v>27</v>
      </c>
      <c r="B8" s="125">
        <v>2102</v>
      </c>
      <c r="C8" s="125">
        <v>1591</v>
      </c>
      <c r="E8" s="95">
        <f t="shared" si="0"/>
        <v>-2102</v>
      </c>
      <c r="I8" s="107"/>
    </row>
    <row r="9" spans="1:9" x14ac:dyDescent="0.2">
      <c r="A9" s="95" t="s">
        <v>26</v>
      </c>
      <c r="B9" s="125">
        <v>2274</v>
      </c>
      <c r="C9" s="125">
        <v>1682</v>
      </c>
      <c r="E9" s="95">
        <f t="shared" si="0"/>
        <v>-2274</v>
      </c>
      <c r="I9" s="107"/>
    </row>
    <row r="10" spans="1:9" x14ac:dyDescent="0.2">
      <c r="A10" s="95" t="s">
        <v>25</v>
      </c>
      <c r="B10" s="125">
        <v>2452</v>
      </c>
      <c r="C10" s="125">
        <v>1955</v>
      </c>
      <c r="E10" s="95">
        <f t="shared" si="0"/>
        <v>-2452</v>
      </c>
      <c r="I10" s="107"/>
    </row>
    <row r="11" spans="1:9" x14ac:dyDescent="0.2">
      <c r="A11" s="95" t="s">
        <v>24</v>
      </c>
      <c r="B11" s="125">
        <v>3033</v>
      </c>
      <c r="C11" s="125">
        <v>2450</v>
      </c>
      <c r="E11" s="95">
        <f t="shared" si="0"/>
        <v>-3033</v>
      </c>
      <c r="H11" s="99"/>
      <c r="I11" s="107"/>
    </row>
    <row r="12" spans="1:9" x14ac:dyDescent="0.2">
      <c r="A12" s="95" t="s">
        <v>23</v>
      </c>
      <c r="B12" s="125">
        <v>4223</v>
      </c>
      <c r="C12" s="125">
        <v>3637</v>
      </c>
      <c r="E12" s="95">
        <f t="shared" si="0"/>
        <v>-4223</v>
      </c>
      <c r="I12" s="107"/>
    </row>
    <row r="13" spans="1:9" x14ac:dyDescent="0.2">
      <c r="A13" s="95" t="s">
        <v>22</v>
      </c>
      <c r="B13" s="125">
        <v>5348</v>
      </c>
      <c r="C13" s="125">
        <v>4847</v>
      </c>
      <c r="E13" s="95">
        <f t="shared" si="0"/>
        <v>-5348</v>
      </c>
      <c r="I13" s="107"/>
    </row>
    <row r="14" spans="1:9" x14ac:dyDescent="0.2">
      <c r="A14" s="95" t="s">
        <v>21</v>
      </c>
      <c r="B14" s="125">
        <v>7278</v>
      </c>
      <c r="C14" s="125">
        <v>7050</v>
      </c>
      <c r="E14" s="95">
        <f t="shared" si="0"/>
        <v>-7278</v>
      </c>
      <c r="I14" s="107"/>
    </row>
    <row r="15" spans="1:9" x14ac:dyDescent="0.2">
      <c r="A15" s="95" t="s">
        <v>20</v>
      </c>
      <c r="B15" s="125">
        <v>10332</v>
      </c>
      <c r="C15" s="125">
        <v>10680</v>
      </c>
      <c r="E15" s="95">
        <f t="shared" si="0"/>
        <v>-10332</v>
      </c>
      <c r="I15" s="107"/>
    </row>
    <row r="16" spans="1:9" x14ac:dyDescent="0.2">
      <c r="A16" s="95" t="s">
        <v>19</v>
      </c>
      <c r="B16" s="125">
        <v>11353</v>
      </c>
      <c r="C16" s="125">
        <v>14028</v>
      </c>
      <c r="E16" s="95">
        <f t="shared" si="0"/>
        <v>-11353</v>
      </c>
      <c r="I16" s="107"/>
    </row>
    <row r="17" spans="1:9" x14ac:dyDescent="0.2">
      <c r="A17" s="95" t="s">
        <v>18</v>
      </c>
      <c r="B17" s="125">
        <v>11074</v>
      </c>
      <c r="C17" s="125">
        <v>18338</v>
      </c>
      <c r="E17" s="95">
        <f t="shared" si="0"/>
        <v>-11074</v>
      </c>
      <c r="I17" s="107"/>
    </row>
    <row r="18" spans="1:9" x14ac:dyDescent="0.2">
      <c r="A18" s="95" t="s">
        <v>17</v>
      </c>
      <c r="B18" s="125">
        <v>9757</v>
      </c>
      <c r="C18" s="125">
        <v>21477</v>
      </c>
      <c r="E18" s="95">
        <f t="shared" si="0"/>
        <v>-9757</v>
      </c>
      <c r="I18" s="107"/>
    </row>
    <row r="19" spans="1:9" x14ac:dyDescent="0.2">
      <c r="A19" s="95" t="s">
        <v>16</v>
      </c>
      <c r="B19" s="125">
        <v>5573</v>
      </c>
      <c r="C19" s="125">
        <v>17413</v>
      </c>
      <c r="E19" s="95">
        <f t="shared" si="0"/>
        <v>-5573</v>
      </c>
      <c r="I19" s="107"/>
    </row>
    <row r="20" spans="1:9" x14ac:dyDescent="0.2">
      <c r="A20" s="109" t="s">
        <v>15</v>
      </c>
      <c r="B20" s="125">
        <v>1120</v>
      </c>
      <c r="C20" s="125">
        <v>6017</v>
      </c>
      <c r="E20" s="95">
        <f t="shared" si="0"/>
        <v>-1120</v>
      </c>
      <c r="I20" s="107"/>
    </row>
    <row r="21" spans="1:9" x14ac:dyDescent="0.2">
      <c r="A21" s="95" t="s">
        <v>14</v>
      </c>
      <c r="B21" s="125">
        <v>72</v>
      </c>
      <c r="C21" s="125">
        <v>781</v>
      </c>
      <c r="E21" s="95">
        <f t="shared" si="0"/>
        <v>-72</v>
      </c>
      <c r="I21" s="110"/>
    </row>
    <row r="22" spans="1:9" ht="25.5" customHeight="1" x14ac:dyDescent="0.2">
      <c r="A22" s="108" t="s">
        <v>104</v>
      </c>
      <c r="B22" s="193">
        <v>82958</v>
      </c>
      <c r="C22" s="193">
        <v>116726</v>
      </c>
      <c r="E22" s="95"/>
      <c r="I22" s="110"/>
    </row>
    <row r="23" spans="1:9" x14ac:dyDescent="0.2">
      <c r="B23" s="107"/>
      <c r="C23" s="107"/>
      <c r="I23" s="99"/>
    </row>
    <row r="24" spans="1:9" x14ac:dyDescent="0.2">
      <c r="A24" s="39" t="s">
        <v>183</v>
      </c>
      <c r="B24" s="111"/>
      <c r="C24" s="99"/>
    </row>
  </sheetData>
  <sortState ref="A27:C44">
    <sortCondition ref="A27:A44"/>
  </sortState>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3"/>
  <dimension ref="A1:G32"/>
  <sheetViews>
    <sheetView workbookViewId="0"/>
  </sheetViews>
  <sheetFormatPr defaultColWidth="9.140625" defaultRowHeight="12.75" x14ac:dyDescent="0.2"/>
  <cols>
    <col min="1" max="1" width="8.42578125" style="76" customWidth="1"/>
    <col min="2" max="2" width="5" style="76" customWidth="1"/>
    <col min="3" max="3" width="54.5703125" style="76" bestFit="1" customWidth="1"/>
    <col min="4" max="4" width="10.140625" style="76" bestFit="1" customWidth="1"/>
    <col min="5" max="5" width="9.140625" style="76"/>
    <col min="6" max="6" width="9.140625" style="88" customWidth="1"/>
    <col min="7" max="7" width="9.140625" style="76" customWidth="1"/>
    <col min="8" max="16384" width="9.140625" style="76"/>
  </cols>
  <sheetData>
    <row r="1" spans="1:6" s="115" customFormat="1" ht="18" x14ac:dyDescent="0.25">
      <c r="A1" s="138" t="s">
        <v>82</v>
      </c>
      <c r="B1" s="115" t="s">
        <v>180</v>
      </c>
      <c r="F1" s="117"/>
    </row>
    <row r="2" spans="1:6" ht="6.75" customHeight="1" x14ac:dyDescent="0.2"/>
    <row r="3" spans="1:6" s="151" customFormat="1" ht="18" customHeight="1" x14ac:dyDescent="0.2">
      <c r="A3" s="153" t="s">
        <v>35</v>
      </c>
      <c r="B3" s="153" t="s">
        <v>153</v>
      </c>
      <c r="C3" s="153"/>
      <c r="D3" s="153" t="s">
        <v>93</v>
      </c>
      <c r="F3" s="152"/>
    </row>
    <row r="4" spans="1:6" x14ac:dyDescent="0.2">
      <c r="A4" s="76" t="s">
        <v>65</v>
      </c>
      <c r="B4" s="76" t="s">
        <v>66</v>
      </c>
      <c r="C4" s="154" t="s">
        <v>154</v>
      </c>
      <c r="D4" s="158">
        <v>1962</v>
      </c>
    </row>
    <row r="5" spans="1:6" x14ac:dyDescent="0.2">
      <c r="A5" s="76" t="s">
        <v>38</v>
      </c>
      <c r="B5" s="76" t="s">
        <v>39</v>
      </c>
      <c r="C5" s="87" t="s">
        <v>109</v>
      </c>
      <c r="D5" s="159">
        <v>6553</v>
      </c>
    </row>
    <row r="6" spans="1:6" x14ac:dyDescent="0.2">
      <c r="A6" s="76" t="s">
        <v>67</v>
      </c>
      <c r="B6" s="76" t="s">
        <v>68</v>
      </c>
      <c r="C6" s="87" t="s">
        <v>115</v>
      </c>
      <c r="D6" s="159">
        <v>5438</v>
      </c>
    </row>
    <row r="7" spans="1:6" x14ac:dyDescent="0.2">
      <c r="A7" s="76" t="s">
        <v>69</v>
      </c>
      <c r="B7" s="87" t="s">
        <v>70</v>
      </c>
      <c r="C7" s="87" t="s">
        <v>118</v>
      </c>
      <c r="D7" s="159">
        <v>3468</v>
      </c>
    </row>
    <row r="8" spans="1:6" x14ac:dyDescent="0.2">
      <c r="A8" s="76" t="s">
        <v>71</v>
      </c>
      <c r="B8" s="87" t="s">
        <v>72</v>
      </c>
      <c r="C8" s="87" t="s">
        <v>117</v>
      </c>
      <c r="D8" s="159">
        <v>1264</v>
      </c>
    </row>
    <row r="9" spans="1:6" x14ac:dyDescent="0.2">
      <c r="A9" s="76" t="str">
        <f>LEFT(C9,5)</f>
        <v>Other</v>
      </c>
      <c r="C9" s="76" t="s">
        <v>113</v>
      </c>
      <c r="D9" s="159">
        <v>2600</v>
      </c>
    </row>
    <row r="10" spans="1:6" ht="25.5" customHeight="1" x14ac:dyDescent="0.2">
      <c r="C10" s="76" t="s">
        <v>152</v>
      </c>
      <c r="D10" s="143">
        <v>21285</v>
      </c>
    </row>
    <row r="11" spans="1:6" x14ac:dyDescent="0.2">
      <c r="D11" s="143"/>
    </row>
    <row r="12" spans="1:6" x14ac:dyDescent="0.2">
      <c r="A12" s="39" t="s">
        <v>183</v>
      </c>
      <c r="D12" s="143"/>
    </row>
    <row r="13" spans="1:6" x14ac:dyDescent="0.2">
      <c r="D13" s="143"/>
    </row>
    <row r="14" spans="1:6" hidden="1" x14ac:dyDescent="0.2">
      <c r="C14" s="76" t="s">
        <v>46</v>
      </c>
      <c r="D14" s="143">
        <v>21939</v>
      </c>
    </row>
    <row r="15" spans="1:6" hidden="1" x14ac:dyDescent="0.2">
      <c r="C15" s="76" t="s">
        <v>47</v>
      </c>
      <c r="D15" s="143">
        <v>39</v>
      </c>
    </row>
    <row r="16" spans="1:6" hidden="1" x14ac:dyDescent="0.2">
      <c r="C16" s="76" t="s">
        <v>48</v>
      </c>
      <c r="D16" s="143">
        <v>2459</v>
      </c>
    </row>
    <row r="17" spans="3:7" hidden="1" x14ac:dyDescent="0.2">
      <c r="C17" s="76" t="s">
        <v>49</v>
      </c>
      <c r="D17" s="143">
        <v>49</v>
      </c>
    </row>
    <row r="18" spans="3:7" hidden="1" x14ac:dyDescent="0.2">
      <c r="C18" s="76" t="s">
        <v>50</v>
      </c>
      <c r="D18" s="143">
        <v>466</v>
      </c>
    </row>
    <row r="19" spans="3:7" hidden="1" x14ac:dyDescent="0.2">
      <c r="C19" s="76" t="s">
        <v>51</v>
      </c>
      <c r="D19" s="143">
        <v>6585</v>
      </c>
    </row>
    <row r="20" spans="3:7" hidden="1" x14ac:dyDescent="0.2">
      <c r="C20" s="76" t="s">
        <v>52</v>
      </c>
      <c r="D20" s="143">
        <v>5181</v>
      </c>
      <c r="G20" s="76" t="s">
        <v>73</v>
      </c>
    </row>
    <row r="21" spans="3:7" hidden="1" x14ac:dyDescent="0.2">
      <c r="C21" s="76" t="s">
        <v>53</v>
      </c>
      <c r="D21" s="143">
        <v>304</v>
      </c>
    </row>
    <row r="22" spans="3:7" hidden="1" x14ac:dyDescent="0.2">
      <c r="C22" s="76" t="s">
        <v>54</v>
      </c>
      <c r="D22" s="143">
        <v>44</v>
      </c>
    </row>
    <row r="23" spans="3:7" hidden="1" x14ac:dyDescent="0.2">
      <c r="C23" s="76" t="s">
        <v>55</v>
      </c>
      <c r="D23" s="143">
        <v>3673</v>
      </c>
    </row>
    <row r="24" spans="3:7" hidden="1" x14ac:dyDescent="0.2">
      <c r="C24" s="76" t="s">
        <v>56</v>
      </c>
      <c r="D24" s="143">
        <v>380</v>
      </c>
    </row>
    <row r="25" spans="3:7" hidden="1" x14ac:dyDescent="0.2">
      <c r="C25" s="76" t="s">
        <v>57</v>
      </c>
      <c r="D25" s="143">
        <v>106</v>
      </c>
    </row>
    <row r="26" spans="3:7" hidden="1" x14ac:dyDescent="0.2">
      <c r="C26" s="76" t="s">
        <v>58</v>
      </c>
      <c r="D26" s="143">
        <v>50</v>
      </c>
    </row>
    <row r="27" spans="3:7" hidden="1" x14ac:dyDescent="0.2">
      <c r="C27" s="76" t="s">
        <v>59</v>
      </c>
      <c r="D27" s="143">
        <v>1271</v>
      </c>
    </row>
    <row r="28" spans="3:7" hidden="1" x14ac:dyDescent="0.2">
      <c r="C28" s="76" t="s">
        <v>60</v>
      </c>
      <c r="D28" s="143">
        <v>273</v>
      </c>
    </row>
    <row r="29" spans="3:7" hidden="1" x14ac:dyDescent="0.2">
      <c r="C29" s="76" t="s">
        <v>61</v>
      </c>
      <c r="D29" s="143">
        <v>141</v>
      </c>
    </row>
    <row r="30" spans="3:7" hidden="1" x14ac:dyDescent="0.2">
      <c r="C30" s="76" t="s">
        <v>62</v>
      </c>
      <c r="D30" s="143">
        <v>500</v>
      </c>
    </row>
    <row r="31" spans="3:7" hidden="1" x14ac:dyDescent="0.2">
      <c r="C31" s="76" t="s">
        <v>63</v>
      </c>
      <c r="D31" s="143">
        <v>414</v>
      </c>
    </row>
    <row r="32" spans="3:7" hidden="1" x14ac:dyDescent="0.2">
      <c r="C32" s="76" t="s">
        <v>64</v>
      </c>
      <c r="D32" s="143">
        <v>4</v>
      </c>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4"/>
  <dimension ref="A1:D11"/>
  <sheetViews>
    <sheetView zoomScaleNormal="100" workbookViewId="0"/>
  </sheetViews>
  <sheetFormatPr defaultColWidth="9.140625" defaultRowHeight="12.75" x14ac:dyDescent="0.2"/>
  <cols>
    <col min="1" max="1" width="7.85546875" style="95" customWidth="1"/>
    <col min="2" max="2" width="37.5703125" style="95" customWidth="1"/>
    <col min="3" max="3" width="12.5703125" style="95" bestFit="1" customWidth="1"/>
    <col min="4" max="4" width="21.42578125" style="95" bestFit="1" customWidth="1"/>
    <col min="5" max="16384" width="9.140625" style="95"/>
  </cols>
  <sheetData>
    <row r="1" spans="1:4" s="116" customFormat="1" ht="18" x14ac:dyDescent="0.25">
      <c r="A1" s="139" t="s">
        <v>83</v>
      </c>
      <c r="B1" s="116" t="s">
        <v>181</v>
      </c>
    </row>
    <row r="2" spans="1:4" ht="6.75" customHeight="1" x14ac:dyDescent="0.2"/>
    <row r="3" spans="1:4" s="123" customFormat="1" ht="18" customHeight="1" x14ac:dyDescent="0.2">
      <c r="A3" s="147" t="s">
        <v>158</v>
      </c>
      <c r="B3" s="147"/>
      <c r="C3" s="148" t="s">
        <v>159</v>
      </c>
      <c r="D3" s="149" t="s">
        <v>160</v>
      </c>
    </row>
    <row r="4" spans="1:4" ht="18" customHeight="1" x14ac:dyDescent="0.2">
      <c r="A4" s="95" t="s">
        <v>161</v>
      </c>
      <c r="C4" s="177">
        <v>8282</v>
      </c>
      <c r="D4" s="215">
        <v>7290</v>
      </c>
    </row>
    <row r="5" spans="1:4" x14ac:dyDescent="0.2">
      <c r="A5" s="95" t="s">
        <v>162</v>
      </c>
      <c r="C5" s="146">
        <v>28775</v>
      </c>
      <c r="D5" s="145">
        <v>14007</v>
      </c>
    </row>
    <row r="6" spans="1:4" x14ac:dyDescent="0.2">
      <c r="A6" s="95" t="s">
        <v>163</v>
      </c>
      <c r="C6" s="146">
        <v>8137</v>
      </c>
      <c r="D6" s="145">
        <v>191547</v>
      </c>
    </row>
    <row r="8" spans="1:4" x14ac:dyDescent="0.2">
      <c r="A8" s="39" t="s">
        <v>183</v>
      </c>
    </row>
    <row r="10" spans="1:4" x14ac:dyDescent="0.2">
      <c r="B10" s="125"/>
      <c r="C10" s="125"/>
    </row>
    <row r="11" spans="1:4" x14ac:dyDescent="0.2">
      <c r="C11" s="125"/>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5"/>
  <dimension ref="A1:I14"/>
  <sheetViews>
    <sheetView workbookViewId="0"/>
  </sheetViews>
  <sheetFormatPr defaultColWidth="9.140625" defaultRowHeight="12.75" x14ac:dyDescent="0.2"/>
  <cols>
    <col min="1" max="1" width="7.85546875" style="76" customWidth="1"/>
    <col min="2" max="2" width="15.5703125" style="76" customWidth="1"/>
    <col min="3" max="3" width="10.7109375" style="76" bestFit="1" customWidth="1"/>
    <col min="4" max="4" width="9.140625" style="76"/>
    <col min="5" max="5" width="9.140625" style="76" hidden="1" customWidth="1"/>
    <col min="6" max="16384" width="9.140625" style="76"/>
  </cols>
  <sheetData>
    <row r="1" spans="1:9" s="115" customFormat="1" ht="18" x14ac:dyDescent="0.25">
      <c r="A1" s="138" t="s">
        <v>84</v>
      </c>
      <c r="B1" s="114" t="s">
        <v>182</v>
      </c>
    </row>
    <row r="2" spans="1:9" ht="6.75" customHeight="1" x14ac:dyDescent="0.2">
      <c r="A2" s="92"/>
    </row>
    <row r="3" spans="1:9" s="151" customFormat="1" ht="18" customHeight="1" x14ac:dyDescent="0.2">
      <c r="A3" s="153" t="s">
        <v>126</v>
      </c>
      <c r="B3" s="153"/>
      <c r="C3" s="153" t="s">
        <v>93</v>
      </c>
      <c r="D3" s="150"/>
      <c r="E3" s="150"/>
      <c r="F3" s="150"/>
    </row>
    <row r="4" spans="1:9" ht="18" customHeight="1" x14ac:dyDescent="0.2">
      <c r="A4" t="s">
        <v>127</v>
      </c>
      <c r="C4" s="194">
        <v>3618</v>
      </c>
      <c r="E4" s="144" t="str">
        <f>A4&amp;"
"&amp;FIXED(C4,0)&amp;" recipient"</f>
        <v>Hearing impaired
3 618 recipient</v>
      </c>
      <c r="F4" s="94"/>
      <c r="G4" s="87"/>
    </row>
    <row r="5" spans="1:9" x14ac:dyDescent="0.2">
      <c r="A5" t="s">
        <v>128</v>
      </c>
      <c r="C5" s="194">
        <v>2056</v>
      </c>
      <c r="E5" s="144" t="str">
        <f t="shared" ref="E5:E6" si="0">A5&amp;"
"&amp;FIXED(C5,0)&amp;" recipient"</f>
        <v>Speech impaired
2 056 recipient</v>
      </c>
    </row>
    <row r="6" spans="1:9" x14ac:dyDescent="0.2">
      <c r="A6" t="s">
        <v>129</v>
      </c>
      <c r="C6" s="194">
        <v>352</v>
      </c>
      <c r="E6" s="144" t="str">
        <f t="shared" si="0"/>
        <v>Hearing and vision impaired
352 recipient</v>
      </c>
    </row>
    <row r="7" spans="1:9" ht="25.5" customHeight="1" x14ac:dyDescent="0.2">
      <c r="A7" t="s">
        <v>104</v>
      </c>
      <c r="C7" s="194">
        <v>6026</v>
      </c>
      <c r="E7" s="76" t="str">
        <f>C3&amp;" "&amp;FIXED(C7,0)</f>
        <v>Number 6 026</v>
      </c>
    </row>
    <row r="8" spans="1:9" x14ac:dyDescent="0.2">
      <c r="C8" s="182"/>
      <c r="H8" s="120"/>
      <c r="I8" s="121"/>
    </row>
    <row r="9" spans="1:9" x14ac:dyDescent="0.2">
      <c r="A9" s="39" t="s">
        <v>183</v>
      </c>
      <c r="H9" s="120"/>
      <c r="I9" s="121"/>
    </row>
    <row r="10" spans="1:9" x14ac:dyDescent="0.2">
      <c r="A10" s="122"/>
      <c r="H10" s="120"/>
      <c r="I10" s="121"/>
    </row>
    <row r="11" spans="1:9" x14ac:dyDescent="0.2">
      <c r="H11" s="120"/>
      <c r="I11" s="121"/>
    </row>
    <row r="12" spans="1:9" x14ac:dyDescent="0.2">
      <c r="B12" s="188"/>
    </row>
    <row r="13" spans="1:9" x14ac:dyDescent="0.2">
      <c r="B13" s="188"/>
    </row>
    <row r="14" spans="1:9" x14ac:dyDescent="0.2">
      <c r="B14" s="188"/>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H88"/>
  <sheetViews>
    <sheetView workbookViewId="0">
      <pane xSplit="1" ySplit="5" topLeftCell="B81" activePane="bottomRight" state="frozen"/>
      <selection pane="topRight"/>
      <selection pane="bottomLeft"/>
      <selection pane="bottomRight" activeCell="E101" sqref="E101"/>
    </sheetView>
  </sheetViews>
  <sheetFormatPr defaultColWidth="9.140625" defaultRowHeight="12.75" x14ac:dyDescent="0.2"/>
  <cols>
    <col min="1" max="2" width="9.140625" style="7"/>
    <col min="3" max="3" width="4.7109375" style="7" customWidth="1"/>
    <col min="4" max="4" width="9.140625" style="8"/>
    <col min="5" max="16384" width="9.140625" style="7"/>
  </cols>
  <sheetData>
    <row r="1" spans="1:8" ht="18" x14ac:dyDescent="0.25">
      <c r="A1" s="205" t="s">
        <v>100</v>
      </c>
      <c r="D1" s="7"/>
    </row>
    <row r="2" spans="1:8" x14ac:dyDescent="0.2">
      <c r="A2" s="206"/>
      <c r="D2" s="7"/>
    </row>
    <row r="3" spans="1:8" x14ac:dyDescent="0.2">
      <c r="A3" s="206" t="s">
        <v>101</v>
      </c>
      <c r="D3" s="9" t="s">
        <v>102</v>
      </c>
    </row>
    <row r="4" spans="1:8" x14ac:dyDescent="0.2">
      <c r="A4" s="207"/>
      <c r="D4" s="7"/>
    </row>
    <row r="5" spans="1:8" x14ac:dyDescent="0.2">
      <c r="A5" s="208" t="s">
        <v>92</v>
      </c>
      <c r="B5" s="10" t="s">
        <v>103</v>
      </c>
      <c r="D5" s="10" t="s">
        <v>103</v>
      </c>
    </row>
    <row r="6" spans="1:8" x14ac:dyDescent="0.2">
      <c r="A6" s="34">
        <v>1940</v>
      </c>
      <c r="B6" s="11">
        <v>187.56666666666666</v>
      </c>
      <c r="C6"/>
      <c r="D6" s="183">
        <v>174.52671755725191</v>
      </c>
    </row>
    <row r="7" spans="1:8" x14ac:dyDescent="0.2">
      <c r="A7" s="34">
        <v>1941</v>
      </c>
      <c r="B7" s="11">
        <v>158.50704225352112</v>
      </c>
      <c r="C7"/>
      <c r="D7" s="183">
        <v>152.41999999999999</v>
      </c>
    </row>
    <row r="8" spans="1:8" x14ac:dyDescent="0.2">
      <c r="A8" s="34">
        <v>1942</v>
      </c>
      <c r="B8" s="11">
        <v>133.97619047619048</v>
      </c>
      <c r="C8"/>
      <c r="D8" s="183">
        <v>126.31491712707182</v>
      </c>
      <c r="F8" s="1"/>
      <c r="G8" s="11"/>
      <c r="H8" s="2"/>
    </row>
    <row r="9" spans="1:8" x14ac:dyDescent="0.2">
      <c r="A9" s="34">
        <v>1943</v>
      </c>
      <c r="B9" s="11">
        <v>127.57142857142857</v>
      </c>
      <c r="C9"/>
      <c r="D9" s="183">
        <v>126.67005076142132</v>
      </c>
      <c r="F9" s="1"/>
      <c r="G9" s="11"/>
      <c r="H9" s="2"/>
    </row>
    <row r="10" spans="1:8" x14ac:dyDescent="0.2">
      <c r="A10" s="34">
        <v>1944</v>
      </c>
      <c r="B10" s="11">
        <v>119.95522388059702</v>
      </c>
      <c r="C10"/>
      <c r="D10" s="183">
        <v>122.92610837438424</v>
      </c>
      <c r="F10" s="1"/>
      <c r="G10" s="11"/>
      <c r="H10" s="2"/>
    </row>
    <row r="11" spans="1:8" x14ac:dyDescent="0.2">
      <c r="A11" s="34">
        <v>1945</v>
      </c>
      <c r="B11" s="11">
        <v>85.5</v>
      </c>
      <c r="C11"/>
      <c r="D11" s="183">
        <v>61.767326732673268</v>
      </c>
      <c r="F11" s="1"/>
      <c r="G11" s="11"/>
      <c r="H11" s="2"/>
    </row>
    <row r="12" spans="1:8" x14ac:dyDescent="0.2">
      <c r="A12" s="34">
        <v>1946</v>
      </c>
      <c r="B12" s="11">
        <v>53.58</v>
      </c>
      <c r="C12"/>
      <c r="D12" s="183">
        <v>53.320512820512818</v>
      </c>
      <c r="F12" s="1"/>
      <c r="G12" s="11"/>
      <c r="H12" s="2"/>
    </row>
    <row r="13" spans="1:8" x14ac:dyDescent="0.2">
      <c r="A13" s="34">
        <v>1947</v>
      </c>
      <c r="B13" s="11">
        <v>41.285958904109592</v>
      </c>
      <c r="C13"/>
      <c r="D13" s="183">
        <v>34.658333333333331</v>
      </c>
      <c r="F13" s="1"/>
      <c r="G13" s="11"/>
      <c r="H13" s="2"/>
    </row>
    <row r="14" spans="1:8" x14ac:dyDescent="0.2">
      <c r="A14" s="34">
        <v>1948</v>
      </c>
      <c r="B14" s="11">
        <v>30.675572519083971</v>
      </c>
      <c r="C14"/>
      <c r="D14" s="183">
        <v>31.270676691729324</v>
      </c>
      <c r="F14" s="1"/>
      <c r="G14" s="11"/>
      <c r="H14" s="2"/>
    </row>
    <row r="15" spans="1:8" x14ac:dyDescent="0.2">
      <c r="A15" s="34">
        <v>1949</v>
      </c>
      <c r="B15" s="11">
        <v>30.176470588235293</v>
      </c>
      <c r="C15"/>
      <c r="D15" s="183">
        <v>30.210653753026634</v>
      </c>
      <c r="F15" s="1"/>
      <c r="G15" s="11"/>
      <c r="H15" s="2"/>
    </row>
    <row r="16" spans="1:8" x14ac:dyDescent="0.2">
      <c r="A16" s="34">
        <v>1950</v>
      </c>
      <c r="B16" s="11">
        <v>26.466520307354557</v>
      </c>
      <c r="C16"/>
      <c r="D16" s="183">
        <v>25.004008016032063</v>
      </c>
      <c r="F16" s="1"/>
      <c r="G16" s="11"/>
      <c r="H16" s="2"/>
    </row>
    <row r="17" spans="1:8" x14ac:dyDescent="0.2">
      <c r="A17" s="34">
        <v>1951</v>
      </c>
      <c r="B17" s="11">
        <v>22.724787935909518</v>
      </c>
      <c r="C17"/>
      <c r="D17" s="183">
        <v>23.299719887955181</v>
      </c>
      <c r="F17" s="1"/>
      <c r="G17" s="11"/>
      <c r="H17" s="2"/>
    </row>
    <row r="18" spans="1:8" x14ac:dyDescent="0.2">
      <c r="A18" s="34">
        <v>1952</v>
      </c>
      <c r="B18" s="11">
        <v>21.839673913043477</v>
      </c>
      <c r="C18"/>
      <c r="D18" s="183">
        <v>22.340196956132498</v>
      </c>
      <c r="F18" s="1"/>
      <c r="G18" s="11"/>
      <c r="H18" s="2"/>
    </row>
    <row r="19" spans="1:8" x14ac:dyDescent="0.2">
      <c r="A19" s="34">
        <v>1953</v>
      </c>
      <c r="B19" s="11">
        <v>21.546916890080428</v>
      </c>
      <c r="C19"/>
      <c r="D19" s="183">
        <v>22.562386980108499</v>
      </c>
      <c r="F19" s="1"/>
      <c r="G19" s="11"/>
      <c r="H19" s="2"/>
    </row>
    <row r="20" spans="1:8" x14ac:dyDescent="0.2">
      <c r="A20" s="34">
        <v>1954</v>
      </c>
      <c r="B20" s="11">
        <v>21.899182561307903</v>
      </c>
      <c r="C20"/>
      <c r="D20" s="183">
        <v>23.925215723873443</v>
      </c>
      <c r="F20" s="1"/>
      <c r="G20" s="11"/>
      <c r="H20" s="2"/>
    </row>
    <row r="21" spans="1:8" x14ac:dyDescent="0.2">
      <c r="A21" s="34">
        <v>1955</v>
      </c>
      <c r="B21" s="11">
        <v>22.68203198494826</v>
      </c>
      <c r="C21"/>
      <c r="D21" s="183">
        <v>23.126969416126041</v>
      </c>
      <c r="F21" s="1"/>
      <c r="G21" s="11"/>
      <c r="H21" s="2"/>
    </row>
    <row r="22" spans="1:8" x14ac:dyDescent="0.2">
      <c r="A22" s="34">
        <v>1956</v>
      </c>
      <c r="B22" s="11">
        <v>20.312552653748948</v>
      </c>
      <c r="C22"/>
      <c r="D22" s="183">
        <v>19.525821596244132</v>
      </c>
      <c r="F22" s="1"/>
      <c r="G22" s="11"/>
      <c r="H22" s="2"/>
    </row>
    <row r="23" spans="1:8" x14ac:dyDescent="0.2">
      <c r="A23" s="34">
        <v>1957</v>
      </c>
      <c r="B23" s="11">
        <v>17.913075780089152</v>
      </c>
      <c r="C23"/>
      <c r="D23" s="183">
        <v>17.51157894736842</v>
      </c>
      <c r="F23" s="1"/>
      <c r="G23" s="11"/>
      <c r="H23" s="2"/>
    </row>
    <row r="24" spans="1:8" x14ac:dyDescent="0.2">
      <c r="A24" s="34">
        <v>1958</v>
      </c>
      <c r="B24" s="11">
        <v>16.413206262763786</v>
      </c>
      <c r="C24"/>
      <c r="D24" s="183">
        <v>16.815363881401616</v>
      </c>
      <c r="F24" s="1"/>
      <c r="G24" s="11"/>
      <c r="H24" s="2"/>
    </row>
    <row r="25" spans="1:8" x14ac:dyDescent="0.2">
      <c r="A25" s="34">
        <v>1959</v>
      </c>
      <c r="B25" s="11">
        <v>16.160187667560322</v>
      </c>
      <c r="C25"/>
      <c r="D25" s="183">
        <v>16.449571522742254</v>
      </c>
      <c r="F25" s="1"/>
      <c r="G25" s="11"/>
      <c r="H25" s="2"/>
    </row>
    <row r="26" spans="1:8" x14ac:dyDescent="0.2">
      <c r="A26" s="34">
        <v>1960</v>
      </c>
      <c r="B26" s="11">
        <v>15.656493506493506</v>
      </c>
      <c r="C26"/>
      <c r="D26" s="183">
        <v>15.985906470211402</v>
      </c>
      <c r="F26" s="1"/>
      <c r="G26" s="11"/>
      <c r="H26" s="2"/>
    </row>
    <row r="27" spans="1:8" x14ac:dyDescent="0.2">
      <c r="A27" s="34">
        <v>1961</v>
      </c>
      <c r="B27" s="11">
        <v>15.376913265306122</v>
      </c>
      <c r="C27"/>
      <c r="D27" s="183">
        <v>15.753787878787879</v>
      </c>
      <c r="F27" s="1"/>
      <c r="G27" s="11"/>
      <c r="H27" s="2"/>
    </row>
    <row r="28" spans="1:8" x14ac:dyDescent="0.2">
      <c r="A28" s="34">
        <v>1962</v>
      </c>
      <c r="B28" s="11">
        <v>14.719780219780219</v>
      </c>
      <c r="C28"/>
      <c r="D28" s="183">
        <v>14.906810035842295</v>
      </c>
      <c r="F28" s="1"/>
      <c r="G28" s="11"/>
      <c r="H28" s="2"/>
    </row>
    <row r="29" spans="1:8" x14ac:dyDescent="0.2">
      <c r="A29" s="34">
        <v>1963</v>
      </c>
      <c r="B29" s="11">
        <v>14.034342258440047</v>
      </c>
      <c r="C29"/>
      <c r="D29" s="183">
        <v>14.138243626062323</v>
      </c>
      <c r="F29" s="1"/>
      <c r="G29" s="11"/>
      <c r="H29" s="2"/>
    </row>
    <row r="30" spans="1:8" x14ac:dyDescent="0.2">
      <c r="A30" s="34">
        <v>1964</v>
      </c>
      <c r="B30" s="11">
        <v>12.723482849604222</v>
      </c>
      <c r="C30"/>
      <c r="D30" s="183">
        <v>12.869520371325425</v>
      </c>
      <c r="F30" s="1"/>
      <c r="G30" s="11"/>
      <c r="H30" s="2"/>
    </row>
    <row r="31" spans="1:8" x14ac:dyDescent="0.2">
      <c r="A31" s="34">
        <v>1965</v>
      </c>
      <c r="B31" s="11">
        <v>12.134373427277302</v>
      </c>
      <c r="C31"/>
      <c r="D31" s="183">
        <v>12.402584493041749</v>
      </c>
      <c r="F31" s="1"/>
      <c r="G31" s="11"/>
      <c r="H31" s="2"/>
    </row>
    <row r="32" spans="1:8" x14ac:dyDescent="0.2">
      <c r="A32" s="34">
        <v>1966</v>
      </c>
      <c r="B32" s="11">
        <v>11.676029055690073</v>
      </c>
      <c r="C32"/>
      <c r="D32" s="183">
        <v>11.804162724692526</v>
      </c>
      <c r="F32" s="1"/>
      <c r="G32" s="11"/>
      <c r="H32" s="2"/>
    </row>
    <row r="33" spans="1:8" x14ac:dyDescent="0.2">
      <c r="A33" s="34">
        <v>1967</v>
      </c>
      <c r="B33" s="11">
        <v>11.055020632737277</v>
      </c>
      <c r="C33"/>
      <c r="D33" s="183">
        <v>11.007498897220996</v>
      </c>
      <c r="F33" s="1"/>
      <c r="G33" s="11"/>
      <c r="H33" s="2"/>
    </row>
    <row r="34" spans="1:8" x14ac:dyDescent="0.2">
      <c r="A34" s="34">
        <v>1968</v>
      </c>
      <c r="B34" s="11">
        <v>10.199238578680204</v>
      </c>
      <c r="C34"/>
      <c r="D34" s="183">
        <v>10.423558897243108</v>
      </c>
      <c r="F34" s="1"/>
      <c r="G34" s="11"/>
      <c r="H34" s="2"/>
    </row>
    <row r="35" spans="1:8" x14ac:dyDescent="0.2">
      <c r="A35" s="34">
        <v>1969</v>
      </c>
      <c r="B35" s="11">
        <v>9.9714640198511173</v>
      </c>
      <c r="C35"/>
      <c r="D35" s="183">
        <v>10.248049281314168</v>
      </c>
      <c r="F35" s="1"/>
      <c r="G35" s="11"/>
      <c r="H35" s="2"/>
    </row>
    <row r="36" spans="1:8" x14ac:dyDescent="0.2">
      <c r="A36" s="34">
        <v>1970</v>
      </c>
      <c r="B36" s="11">
        <v>9.7065217391304355</v>
      </c>
      <c r="C36"/>
      <c r="D36" s="183">
        <v>9.9339171974522298</v>
      </c>
      <c r="F36" s="1"/>
      <c r="G36" s="11"/>
      <c r="H36" s="2"/>
    </row>
    <row r="37" spans="1:8" x14ac:dyDescent="0.2">
      <c r="A37" s="34">
        <v>1971</v>
      </c>
      <c r="B37" s="11">
        <v>9.1156899810964092</v>
      </c>
      <c r="C37"/>
      <c r="D37" s="183">
        <v>9.1406593406593402</v>
      </c>
      <c r="F37" s="1"/>
      <c r="G37" s="11"/>
      <c r="H37" s="2"/>
    </row>
    <row r="38" spans="1:8" x14ac:dyDescent="0.2">
      <c r="A38" s="34">
        <v>1972</v>
      </c>
      <c r="B38" s="11">
        <v>8.5077628793225131</v>
      </c>
      <c r="C38"/>
      <c r="D38" s="183">
        <v>8.5254526819268879</v>
      </c>
      <c r="F38" s="1"/>
      <c r="G38" s="11"/>
      <c r="H38" s="2"/>
    </row>
    <row r="39" spans="1:8" x14ac:dyDescent="0.2">
      <c r="A39" s="34">
        <v>1973</v>
      </c>
      <c r="B39" s="11">
        <v>7.6156032849020843</v>
      </c>
      <c r="C39"/>
      <c r="D39" s="183">
        <v>7.3915876777251182</v>
      </c>
      <c r="F39" s="1"/>
      <c r="G39" s="11"/>
      <c r="H39" s="2"/>
    </row>
    <row r="40" spans="1:8" x14ac:dyDescent="0.2">
      <c r="A40" s="34">
        <v>1974</v>
      </c>
      <c r="B40" s="11">
        <v>6.486682808716707</v>
      </c>
      <c r="C40"/>
      <c r="D40" s="183">
        <v>6.3190681185110158</v>
      </c>
      <c r="F40" s="1"/>
      <c r="G40" s="11"/>
      <c r="H40" s="2"/>
    </row>
    <row r="41" spans="1:8" x14ac:dyDescent="0.2">
      <c r="A41" s="34">
        <v>1975</v>
      </c>
      <c r="B41" s="11">
        <v>5.5060516099566108</v>
      </c>
      <c r="C41"/>
      <c r="D41" s="183">
        <v>5.3537867410426951</v>
      </c>
      <c r="F41" s="1"/>
      <c r="G41" s="11"/>
      <c r="H41" s="2"/>
    </row>
    <row r="42" spans="1:8" x14ac:dyDescent="0.2">
      <c r="A42" s="34">
        <v>1976</v>
      </c>
      <c r="B42" s="11">
        <v>4.8154583582983825</v>
      </c>
      <c r="C42"/>
      <c r="D42" s="183">
        <v>4.7649417605499336</v>
      </c>
      <c r="F42" s="1"/>
      <c r="G42" s="11"/>
      <c r="H42" s="2"/>
    </row>
    <row r="43" spans="1:8" x14ac:dyDescent="0.2">
      <c r="A43" s="34">
        <v>1977</v>
      </c>
      <c r="B43" s="11">
        <v>4.2742421556461618</v>
      </c>
      <c r="C43"/>
      <c r="D43" s="183">
        <v>4.2576352158334752</v>
      </c>
      <c r="F43" s="1"/>
      <c r="G43" s="11"/>
      <c r="H43" s="2"/>
    </row>
    <row r="44" spans="1:8" x14ac:dyDescent="0.2">
      <c r="A44" s="34">
        <v>1978</v>
      </c>
      <c r="B44" s="11">
        <v>3.974122300972474</v>
      </c>
      <c r="C44"/>
      <c r="D44" s="183">
        <v>4.0222437137330758</v>
      </c>
      <c r="F44" s="1"/>
      <c r="G44" s="11"/>
      <c r="H44" s="2"/>
    </row>
    <row r="45" spans="1:8" x14ac:dyDescent="0.2">
      <c r="A45" s="34">
        <v>1979</v>
      </c>
      <c r="B45" s="11">
        <v>3.7036866359447003</v>
      </c>
      <c r="C45"/>
      <c r="D45" s="183">
        <v>3.7034728406055208</v>
      </c>
      <c r="F45" s="1"/>
      <c r="G45" s="11"/>
      <c r="H45" s="2"/>
    </row>
    <row r="46" spans="1:8" x14ac:dyDescent="0.2">
      <c r="A46" s="34">
        <v>1980</v>
      </c>
      <c r="B46" s="11">
        <v>3.3197026022304832</v>
      </c>
      <c r="C46"/>
      <c r="D46" s="183">
        <v>3.2572771178697297</v>
      </c>
      <c r="F46" s="1"/>
      <c r="G46" s="11"/>
      <c r="H46" s="2"/>
    </row>
    <row r="47" spans="1:8" x14ac:dyDescent="0.2">
      <c r="A47" s="34">
        <v>1981</v>
      </c>
      <c r="B47" s="11">
        <v>2.9634955752212391</v>
      </c>
      <c r="C47"/>
      <c r="D47" s="183">
        <v>2.9626023981954175</v>
      </c>
      <c r="F47" s="1"/>
      <c r="G47" s="11"/>
      <c r="H47" s="2"/>
    </row>
    <row r="48" spans="1:8" x14ac:dyDescent="0.2">
      <c r="A48" s="34">
        <v>1982</v>
      </c>
      <c r="B48" s="11">
        <v>2.7115384615384617</v>
      </c>
      <c r="C48"/>
      <c r="D48" s="183">
        <v>2.7185967970367142</v>
      </c>
      <c r="F48" s="1"/>
      <c r="G48" s="11"/>
      <c r="H48" s="2"/>
    </row>
    <row r="49" spans="1:8" x14ac:dyDescent="0.2">
      <c r="A49" s="34">
        <v>1983</v>
      </c>
      <c r="B49" s="11">
        <v>2.4980314960629921</v>
      </c>
      <c r="C49"/>
      <c r="D49" s="183">
        <v>2.5114734299516908</v>
      </c>
      <c r="F49" s="1"/>
      <c r="G49" s="11"/>
      <c r="H49" s="2"/>
    </row>
    <row r="50" spans="1:8" x14ac:dyDescent="0.2">
      <c r="A50" s="34">
        <v>1984</v>
      </c>
      <c r="B50" s="11">
        <v>2.3347535586327104</v>
      </c>
      <c r="C50"/>
      <c r="D50" s="183">
        <v>2.3668784975813337</v>
      </c>
      <c r="F50" s="1"/>
      <c r="G50" s="11"/>
      <c r="H50" s="2"/>
    </row>
    <row r="51" spans="1:8" x14ac:dyDescent="0.2">
      <c r="A51" s="34">
        <v>1985</v>
      </c>
      <c r="B51" s="11">
        <v>2.2051399304920434</v>
      </c>
      <c r="C51"/>
      <c r="D51" s="183">
        <v>2.2552191595119746</v>
      </c>
      <c r="F51" s="1"/>
      <c r="G51" s="11"/>
      <c r="H51" s="2"/>
    </row>
    <row r="52" spans="1:8" x14ac:dyDescent="0.2">
      <c r="A52" s="34">
        <v>1986</v>
      </c>
      <c r="B52" s="11">
        <v>2.1286307053941909</v>
      </c>
      <c r="C52"/>
      <c r="D52" s="183">
        <v>2.181675118027627</v>
      </c>
      <c r="F52" s="1"/>
      <c r="G52" s="11"/>
      <c r="H52" s="2"/>
    </row>
    <row r="53" spans="1:8" x14ac:dyDescent="0.2">
      <c r="A53" s="34">
        <v>1987</v>
      </c>
      <c r="B53" s="11">
        <v>2.0533980582524274</v>
      </c>
      <c r="C53"/>
      <c r="D53" s="183">
        <v>2.1045795732478703</v>
      </c>
      <c r="F53" s="1"/>
      <c r="G53" s="11"/>
      <c r="H53" s="2"/>
    </row>
    <row r="54" spans="1:8" x14ac:dyDescent="0.2">
      <c r="A54" s="34">
        <v>1988</v>
      </c>
      <c r="B54" s="11">
        <v>1.9573794447150512</v>
      </c>
      <c r="C54"/>
      <c r="D54" s="183">
        <v>1.9760848907190371</v>
      </c>
      <c r="F54" s="1"/>
      <c r="G54" s="11"/>
      <c r="H54" s="2"/>
    </row>
    <row r="55" spans="1:8" x14ac:dyDescent="0.2">
      <c r="A55" s="34">
        <v>1989</v>
      </c>
      <c r="B55" s="11">
        <v>1.8364688856729379</v>
      </c>
      <c r="C55"/>
      <c r="D55" s="183">
        <v>1.8553159851301115</v>
      </c>
      <c r="F55" s="1"/>
      <c r="G55" s="11"/>
      <c r="H55" s="2"/>
    </row>
    <row r="56" spans="1:8" x14ac:dyDescent="0.2">
      <c r="A56" s="34">
        <v>1990</v>
      </c>
      <c r="B56" s="11">
        <v>1.7311171740379092</v>
      </c>
      <c r="C56"/>
      <c r="D56" s="183">
        <v>1.7692853091321612</v>
      </c>
      <c r="F56" s="1"/>
      <c r="G56" s="11"/>
      <c r="H56" s="2"/>
    </row>
    <row r="57" spans="1:8" x14ac:dyDescent="0.2">
      <c r="A57" s="34">
        <v>1991</v>
      </c>
      <c r="B57" s="11">
        <v>1.6624836240777769</v>
      </c>
      <c r="C57"/>
      <c r="D57" s="183">
        <v>1.7025312137545201</v>
      </c>
      <c r="F57" s="1"/>
      <c r="G57" s="11"/>
      <c r="H57" s="2"/>
    </row>
    <row r="58" spans="1:8" x14ac:dyDescent="0.2">
      <c r="A58" s="34">
        <v>1992</v>
      </c>
      <c r="B58" s="11">
        <v>1.6203629032258065</v>
      </c>
      <c r="C58"/>
      <c r="D58" s="183">
        <v>1.6681596363393274</v>
      </c>
      <c r="F58" s="1"/>
      <c r="G58" s="11"/>
      <c r="H58" s="2"/>
    </row>
    <row r="59" spans="1:8" x14ac:dyDescent="0.2">
      <c r="A59" s="34">
        <v>1993</v>
      </c>
      <c r="B59" s="11">
        <v>1.5869808464424406</v>
      </c>
      <c r="C59"/>
      <c r="D59" s="183">
        <v>1.6431158227431355</v>
      </c>
      <c r="F59" s="1"/>
      <c r="H59" s="2"/>
    </row>
    <row r="60" spans="1:8" x14ac:dyDescent="0.2">
      <c r="A60" s="34">
        <v>1994</v>
      </c>
      <c r="B60" s="11">
        <v>1.5699309805964319</v>
      </c>
      <c r="C60"/>
      <c r="D60" s="183">
        <v>1.616715257531584</v>
      </c>
      <c r="F60" s="1"/>
      <c r="H60" s="2"/>
    </row>
    <row r="61" spans="1:8" x14ac:dyDescent="0.2">
      <c r="A61" s="34">
        <v>1995</v>
      </c>
      <c r="B61" s="11">
        <v>1.5546456895995873</v>
      </c>
      <c r="C61"/>
      <c r="D61" s="183">
        <v>1.6119113752341581</v>
      </c>
      <c r="F61" s="1"/>
      <c r="H61" s="2"/>
    </row>
    <row r="62" spans="1:8" x14ac:dyDescent="0.2">
      <c r="A62" s="24">
        <v>1996</v>
      </c>
      <c r="B62" s="11">
        <v>1.5456760048721072</v>
      </c>
      <c r="C62"/>
      <c r="D62" s="183">
        <v>1.5986930616951758</v>
      </c>
      <c r="F62" s="1"/>
      <c r="H62" s="2"/>
    </row>
    <row r="63" spans="1:8" x14ac:dyDescent="0.2">
      <c r="A63" s="24">
        <v>1997</v>
      </c>
      <c r="B63" s="11">
        <v>1.5267857142857142</v>
      </c>
      <c r="C63"/>
      <c r="D63" s="183">
        <v>1.5690392354124749</v>
      </c>
      <c r="F63" s="1"/>
      <c r="H63" s="2"/>
    </row>
    <row r="64" spans="1:8" x14ac:dyDescent="0.2">
      <c r="A64" s="24">
        <v>1998</v>
      </c>
      <c r="B64" s="11">
        <v>1.5056200824278756</v>
      </c>
      <c r="C64"/>
      <c r="D64" s="183">
        <v>1.5563178246226768</v>
      </c>
      <c r="F64" s="1"/>
      <c r="H64" s="2"/>
    </row>
    <row r="65" spans="1:8" x14ac:dyDescent="0.2">
      <c r="A65" s="34">
        <v>1999</v>
      </c>
      <c r="B65" s="11">
        <v>1.4883333333333333</v>
      </c>
      <c r="C65"/>
      <c r="D65" s="183">
        <v>1.5253056234718827</v>
      </c>
      <c r="F65" s="1"/>
      <c r="H65" s="2"/>
    </row>
    <row r="66" spans="1:8" x14ac:dyDescent="0.2">
      <c r="A66" s="24">
        <v>2000</v>
      </c>
      <c r="B66" s="11">
        <v>1.4398925052254403</v>
      </c>
      <c r="C66"/>
      <c r="D66" s="183">
        <v>1.4742127961245348</v>
      </c>
      <c r="F66" s="1"/>
      <c r="H66" s="2"/>
    </row>
    <row r="67" spans="1:8" x14ac:dyDescent="0.2">
      <c r="A67" s="34">
        <v>2001</v>
      </c>
      <c r="B67" s="11">
        <v>1.4035976248690185</v>
      </c>
      <c r="C67"/>
      <c r="D67" s="183">
        <v>1.450308032081832</v>
      </c>
      <c r="F67" s="1"/>
      <c r="H67" s="2"/>
    </row>
    <row r="68" spans="1:8" x14ac:dyDescent="0.2">
      <c r="A68" s="24">
        <v>2002</v>
      </c>
      <c r="B68" s="11">
        <v>1.382115219260533</v>
      </c>
      <c r="C68"/>
      <c r="D68" s="183">
        <v>1.42667657652507</v>
      </c>
      <c r="F68" s="1"/>
      <c r="G68" s="1"/>
      <c r="H68" s="1"/>
    </row>
    <row r="69" spans="1:8" x14ac:dyDescent="0.2">
      <c r="A69" s="24">
        <v>2003</v>
      </c>
      <c r="B69" s="11">
        <v>1.3700988748721445</v>
      </c>
      <c r="C69"/>
      <c r="D69" s="183">
        <v>1.4181632189133895</v>
      </c>
      <c r="F69" s="1"/>
      <c r="G69" s="1"/>
      <c r="H69" s="1"/>
    </row>
    <row r="70" spans="1:8" x14ac:dyDescent="0.2">
      <c r="A70" s="24">
        <v>2004</v>
      </c>
      <c r="B70" s="11">
        <v>1.3675344563552834</v>
      </c>
      <c r="C70"/>
      <c r="D70" s="183">
        <v>1.4120642824807605</v>
      </c>
      <c r="F70" s="1"/>
      <c r="G70" s="1"/>
      <c r="H70" s="1"/>
    </row>
    <row r="71" spans="1:8" x14ac:dyDescent="0.2">
      <c r="A71" s="24">
        <v>2005</v>
      </c>
      <c r="B71" s="11">
        <v>1.355845470393072</v>
      </c>
      <c r="C71"/>
      <c r="D71" s="183">
        <v>1.3977482776004033</v>
      </c>
      <c r="F71" s="1"/>
      <c r="G71" s="1"/>
      <c r="H71" s="1"/>
    </row>
    <row r="72" spans="1:8" x14ac:dyDescent="0.2">
      <c r="A72" s="24">
        <v>2006</v>
      </c>
      <c r="B72" s="11">
        <v>1.3323938992042441</v>
      </c>
      <c r="C72"/>
      <c r="D72" s="183">
        <v>1.3673424657534246</v>
      </c>
      <c r="E72" s="8"/>
      <c r="F72" s="1"/>
      <c r="G72" s="1"/>
      <c r="H72" s="1"/>
    </row>
    <row r="73" spans="1:8" x14ac:dyDescent="0.2">
      <c r="A73" s="24">
        <v>2007</v>
      </c>
      <c r="B73" s="11">
        <v>1.2997843665768194</v>
      </c>
      <c r="C73"/>
      <c r="D73" s="183">
        <v>1.3330128205128204</v>
      </c>
    </row>
    <row r="74" spans="1:8" x14ac:dyDescent="0.2">
      <c r="A74" s="24">
        <v>2008</v>
      </c>
      <c r="B74" s="11">
        <v>1.2490804538154692</v>
      </c>
      <c r="C74"/>
      <c r="D74" s="183">
        <v>1.288214341025244</v>
      </c>
    </row>
    <row r="75" spans="1:8" x14ac:dyDescent="0.2">
      <c r="A75" s="24">
        <v>2009</v>
      </c>
      <c r="B75" s="11">
        <v>1.2489510489510489</v>
      </c>
      <c r="C75"/>
      <c r="D75" s="183">
        <v>1.2952351292432265</v>
      </c>
    </row>
    <row r="76" spans="1:8" x14ac:dyDescent="0.2">
      <c r="A76" s="24">
        <v>2010</v>
      </c>
      <c r="B76" s="11">
        <v>1.2339303991811668</v>
      </c>
      <c r="C76"/>
      <c r="D76" s="183">
        <v>1.2587137452711223</v>
      </c>
    </row>
    <row r="77" spans="1:8" x14ac:dyDescent="0.2">
      <c r="A77" s="24">
        <v>2011</v>
      </c>
      <c r="B77" s="11">
        <v>1.1926101795518622</v>
      </c>
      <c r="C77"/>
      <c r="D77" s="183">
        <v>1.223235294117647</v>
      </c>
    </row>
    <row r="78" spans="1:8" x14ac:dyDescent="0.2">
      <c r="A78" s="24">
        <v>2012</v>
      </c>
      <c r="B78" s="11">
        <v>1.1600192446475823</v>
      </c>
      <c r="C78"/>
      <c r="D78" s="183">
        <v>1.195057707964178</v>
      </c>
    </row>
    <row r="79" spans="1:8" x14ac:dyDescent="0.2">
      <c r="A79" s="24">
        <v>2013</v>
      </c>
      <c r="B79" s="11">
        <v>1.1430806428673019</v>
      </c>
      <c r="C79"/>
      <c r="D79" s="183">
        <v>1.1760769158261852</v>
      </c>
    </row>
    <row r="80" spans="1:8" x14ac:dyDescent="0.2">
      <c r="A80" s="24">
        <v>2014</v>
      </c>
      <c r="B80" s="11">
        <v>1.1313344594594594</v>
      </c>
      <c r="C80"/>
      <c r="D80" s="183">
        <v>1.1706150021109911</v>
      </c>
    </row>
    <row r="81" spans="1:4" x14ac:dyDescent="0.2">
      <c r="A81" s="24">
        <v>2015</v>
      </c>
      <c r="B81" s="11">
        <v>1.1336750047018995</v>
      </c>
      <c r="C81"/>
      <c r="D81" s="183">
        <v>1.1733120180552943</v>
      </c>
    </row>
    <row r="82" spans="1:4" x14ac:dyDescent="0.2">
      <c r="A82" s="24">
        <v>2016</v>
      </c>
      <c r="B82" s="183">
        <v>1.1296383058470765</v>
      </c>
      <c r="C82"/>
      <c r="D82" s="183">
        <v>1.1614074280927116</v>
      </c>
    </row>
    <row r="83" spans="1:4" x14ac:dyDescent="0.2">
      <c r="A83" s="24">
        <v>2017</v>
      </c>
      <c r="B83" s="183">
        <v>1.1211811206696116</v>
      </c>
      <c r="C83"/>
      <c r="D83" s="183">
        <v>1.1557593441711824</v>
      </c>
    </row>
    <row r="84" spans="1:4" x14ac:dyDescent="0.2">
      <c r="A84" s="24">
        <v>2018</v>
      </c>
      <c r="B84" s="23">
        <v>1.1091636765111785</v>
      </c>
      <c r="D84" s="23">
        <v>1.1422686075254052</v>
      </c>
    </row>
    <row r="85" spans="1:4" x14ac:dyDescent="0.2">
      <c r="A85" s="24">
        <v>2019</v>
      </c>
      <c r="B85" s="23">
        <v>1.0979008241883339</v>
      </c>
      <c r="D85" s="23">
        <v>1.1319060146965436</v>
      </c>
    </row>
    <row r="86" spans="1:4" x14ac:dyDescent="0.2">
      <c r="A86" s="24">
        <v>2020</v>
      </c>
      <c r="B86" s="11">
        <v>1.0947602615328733</v>
      </c>
      <c r="C86" s="11"/>
      <c r="D86" s="23">
        <v>1.129344677769732</v>
      </c>
    </row>
    <row r="87" spans="1:4" x14ac:dyDescent="0.2">
      <c r="A87" s="24">
        <v>2021</v>
      </c>
      <c r="B87" s="11">
        <v>1.0712191220899236</v>
      </c>
      <c r="C87" s="11"/>
      <c r="D87" s="23">
        <v>1.0914578139351792</v>
      </c>
    </row>
    <row r="88" spans="1:4" x14ac:dyDescent="0.2">
      <c r="A88" s="24">
        <v>2022</v>
      </c>
      <c r="B88" s="11">
        <v>1</v>
      </c>
      <c r="C88" s="11"/>
      <c r="D88" s="23">
        <v>1</v>
      </c>
    </row>
  </sheetData>
  <phoneticPr fontId="0" type="noConversion"/>
  <pageMargins left="0.74803149606299213" right="0.39370078740157483" top="0.78740157480314965" bottom="1.1417322834645669" header="0.51181102362204722" footer="0.51181102362204722"/>
  <pageSetup paperSize="9" orientation="portrait" r:id="rId1"/>
  <headerFooter alignWithMargins="0">
    <oddFooter>&amp;L&amp;G
PL 450 | 00101 Helsinki | puh. 020 634 1502 | faksi 020 634 1530 | tilasto@kela.fi | www.kela.fi/tilasto&amp;R&amp;P(&amp;N)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G47"/>
  <sheetViews>
    <sheetView zoomScaleNormal="100"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6.140625" style="7" customWidth="1"/>
    <col min="2" max="2" width="11.42578125" style="7" customWidth="1"/>
    <col min="3" max="3" width="13.42578125" style="7" customWidth="1"/>
    <col min="4" max="4" width="12.7109375" style="7" customWidth="1"/>
    <col min="5" max="5" width="8.7109375" style="7" customWidth="1"/>
    <col min="6" max="6" width="8.140625" style="7" customWidth="1"/>
    <col min="7" max="7" width="28" style="7" customWidth="1"/>
    <col min="8" max="16384" width="9.140625" style="7"/>
  </cols>
  <sheetData>
    <row r="1" spans="1:7" s="26" customFormat="1" ht="18" customHeight="1" x14ac:dyDescent="0.25">
      <c r="A1" s="59" t="s">
        <v>89</v>
      </c>
      <c r="B1" s="6" t="str">
        <f>"Recipients of disability benefits, 1990–"&amp;A37</f>
        <v>Recipients of disability benefits, 1990–2022</v>
      </c>
      <c r="C1" s="48"/>
    </row>
    <row r="2" spans="1:7" s="13" customFormat="1" ht="6.75" customHeight="1" x14ac:dyDescent="0.2">
      <c r="B2" s="7"/>
      <c r="C2" s="7"/>
      <c r="D2" s="7"/>
      <c r="E2" s="7"/>
    </row>
    <row r="3" spans="1:7" s="13" customFormat="1" ht="12.75" customHeight="1" x14ac:dyDescent="0.2">
      <c r="A3" s="198" t="s">
        <v>92</v>
      </c>
      <c r="B3" s="200" t="s">
        <v>93</v>
      </c>
      <c r="C3" s="201"/>
      <c r="D3" s="201"/>
      <c r="E3" s="201"/>
      <c r="F3" s="201"/>
    </row>
    <row r="4" spans="1:7" s="46" customFormat="1" ht="39.75" customHeight="1" x14ac:dyDescent="0.2">
      <c r="A4" s="199"/>
      <c r="B4" s="219" t="s">
        <v>94</v>
      </c>
      <c r="C4" s="220" t="s">
        <v>95</v>
      </c>
      <c r="D4" s="219" t="s">
        <v>96</v>
      </c>
      <c r="E4" s="219" t="s">
        <v>97</v>
      </c>
      <c r="F4" s="219" t="s">
        <v>171</v>
      </c>
      <c r="G4" s="60"/>
    </row>
    <row r="5" spans="1:7" ht="18" customHeight="1" x14ac:dyDescent="0.2">
      <c r="A5" s="63">
        <v>1990</v>
      </c>
      <c r="B5" s="67">
        <v>33148</v>
      </c>
      <c r="C5" s="67">
        <v>10217</v>
      </c>
      <c r="D5" s="66">
        <v>131504</v>
      </c>
      <c r="E5" s="54" t="s">
        <v>1</v>
      </c>
      <c r="F5" s="54" t="s">
        <v>2</v>
      </c>
    </row>
    <row r="6" spans="1:7" x14ac:dyDescent="0.2">
      <c r="A6" s="63">
        <v>1991</v>
      </c>
      <c r="B6" s="67">
        <v>38291</v>
      </c>
      <c r="C6" s="67">
        <v>10971</v>
      </c>
      <c r="D6" s="66">
        <v>134912</v>
      </c>
      <c r="E6" s="54" t="s">
        <v>1</v>
      </c>
      <c r="F6" s="54" t="s">
        <v>2</v>
      </c>
    </row>
    <row r="7" spans="1:7" x14ac:dyDescent="0.2">
      <c r="A7" s="63">
        <v>1992</v>
      </c>
      <c r="B7" s="67">
        <v>40846</v>
      </c>
      <c r="C7" s="67">
        <v>11499</v>
      </c>
      <c r="D7" s="66">
        <v>137670</v>
      </c>
      <c r="E7" s="54" t="s">
        <v>1</v>
      </c>
      <c r="F7" s="54" t="s">
        <v>2</v>
      </c>
    </row>
    <row r="8" spans="1:7" x14ac:dyDescent="0.2">
      <c r="A8" s="63">
        <v>1993</v>
      </c>
      <c r="B8" s="67">
        <v>41740</v>
      </c>
      <c r="C8" s="67">
        <v>11533</v>
      </c>
      <c r="D8" s="66">
        <v>140030</v>
      </c>
      <c r="E8" s="54" t="s">
        <v>1</v>
      </c>
      <c r="F8" s="54" t="s">
        <v>2</v>
      </c>
    </row>
    <row r="9" spans="1:7" x14ac:dyDescent="0.2">
      <c r="A9" s="63">
        <v>1994</v>
      </c>
      <c r="B9" s="67">
        <v>41643</v>
      </c>
      <c r="C9" s="67">
        <v>11504</v>
      </c>
      <c r="D9" s="66">
        <v>141863</v>
      </c>
      <c r="E9" s="54" t="s">
        <v>1</v>
      </c>
      <c r="F9" s="54" t="s">
        <v>2</v>
      </c>
    </row>
    <row r="10" spans="1:7" ht="18" customHeight="1" x14ac:dyDescent="0.2">
      <c r="A10" s="63">
        <v>1995</v>
      </c>
      <c r="B10" s="67">
        <v>42098</v>
      </c>
      <c r="C10" s="67">
        <v>11305</v>
      </c>
      <c r="D10" s="66">
        <v>140754</v>
      </c>
      <c r="E10" s="54" t="s">
        <v>1</v>
      </c>
      <c r="F10" s="54" t="s">
        <v>2</v>
      </c>
    </row>
    <row r="11" spans="1:7" x14ac:dyDescent="0.2">
      <c r="A11" s="63">
        <v>1996</v>
      </c>
      <c r="B11" s="67">
        <v>44564</v>
      </c>
      <c r="C11" s="67">
        <v>11368</v>
      </c>
      <c r="D11" s="66">
        <v>141674</v>
      </c>
      <c r="E11" s="54" t="s">
        <v>1</v>
      </c>
      <c r="F11" s="54" t="s">
        <v>2</v>
      </c>
    </row>
    <row r="12" spans="1:7" x14ac:dyDescent="0.2">
      <c r="A12" s="63">
        <v>1997</v>
      </c>
      <c r="B12" s="67">
        <v>45991</v>
      </c>
      <c r="C12" s="67">
        <v>11566</v>
      </c>
      <c r="D12" s="66">
        <v>144046</v>
      </c>
      <c r="E12" s="54" t="s">
        <v>1</v>
      </c>
      <c r="F12" s="54" t="s">
        <v>2</v>
      </c>
    </row>
    <row r="13" spans="1:7" x14ac:dyDescent="0.2">
      <c r="A13" s="63">
        <v>1998</v>
      </c>
      <c r="B13" s="67">
        <v>45164</v>
      </c>
      <c r="C13" s="67">
        <v>11561</v>
      </c>
      <c r="D13" s="66">
        <v>145516</v>
      </c>
      <c r="E13" s="54" t="s">
        <v>1</v>
      </c>
      <c r="F13" s="54" t="s">
        <v>2</v>
      </c>
    </row>
    <row r="14" spans="1:7" x14ac:dyDescent="0.2">
      <c r="A14" s="63">
        <v>1999</v>
      </c>
      <c r="B14" s="67">
        <v>46026</v>
      </c>
      <c r="C14" s="67">
        <v>11693</v>
      </c>
      <c r="D14" s="66">
        <v>150573</v>
      </c>
      <c r="E14" s="54" t="s">
        <v>1</v>
      </c>
      <c r="F14" s="54" t="s">
        <v>2</v>
      </c>
    </row>
    <row r="15" spans="1:7" ht="18" customHeight="1" x14ac:dyDescent="0.2">
      <c r="A15" s="63">
        <v>2000</v>
      </c>
      <c r="B15" s="67">
        <v>46805</v>
      </c>
      <c r="C15" s="67">
        <v>12020</v>
      </c>
      <c r="D15" s="66">
        <v>153896</v>
      </c>
      <c r="E15" s="54" t="s">
        <v>1</v>
      </c>
      <c r="F15" s="54" t="s">
        <v>2</v>
      </c>
    </row>
    <row r="16" spans="1:7" x14ac:dyDescent="0.2">
      <c r="A16" s="63">
        <v>2001</v>
      </c>
      <c r="B16" s="67">
        <v>46749</v>
      </c>
      <c r="C16" s="67">
        <v>12300</v>
      </c>
      <c r="D16" s="66">
        <v>159920</v>
      </c>
      <c r="E16" s="54" t="s">
        <v>1</v>
      </c>
      <c r="F16" s="54" t="s">
        <v>2</v>
      </c>
    </row>
    <row r="17" spans="1:6" x14ac:dyDescent="0.2">
      <c r="A17" s="63">
        <v>2002</v>
      </c>
      <c r="B17" s="67">
        <v>41454</v>
      </c>
      <c r="C17" s="67">
        <v>12476</v>
      </c>
      <c r="D17" s="66">
        <v>164961</v>
      </c>
      <c r="E17" s="54">
        <v>12141</v>
      </c>
      <c r="F17" s="54" t="s">
        <v>2</v>
      </c>
    </row>
    <row r="18" spans="1:6" x14ac:dyDescent="0.2">
      <c r="A18" s="63">
        <v>2003</v>
      </c>
      <c r="B18" s="67">
        <v>39173</v>
      </c>
      <c r="C18" s="67">
        <v>12468</v>
      </c>
      <c r="D18" s="66">
        <v>169231</v>
      </c>
      <c r="E18" s="54">
        <v>18758</v>
      </c>
      <c r="F18" s="54" t="s">
        <v>2</v>
      </c>
    </row>
    <row r="19" spans="1:6" x14ac:dyDescent="0.2">
      <c r="A19" s="63">
        <v>2004</v>
      </c>
      <c r="B19" s="67">
        <v>39012</v>
      </c>
      <c r="C19" s="67">
        <v>12453</v>
      </c>
      <c r="D19" s="66">
        <v>175395</v>
      </c>
      <c r="E19" s="54">
        <v>20596</v>
      </c>
      <c r="F19" s="54" t="s">
        <v>2</v>
      </c>
    </row>
    <row r="20" spans="1:6" ht="18" customHeight="1" x14ac:dyDescent="0.2">
      <c r="A20" s="63">
        <v>2005</v>
      </c>
      <c r="B20" s="67">
        <v>37793</v>
      </c>
      <c r="C20" s="67">
        <v>12167</v>
      </c>
      <c r="D20" s="66">
        <v>183469</v>
      </c>
      <c r="E20" s="54">
        <v>22192</v>
      </c>
      <c r="F20" s="54" t="s">
        <v>2</v>
      </c>
    </row>
    <row r="21" spans="1:6" x14ac:dyDescent="0.2">
      <c r="A21" s="63">
        <v>2006</v>
      </c>
      <c r="B21" s="67">
        <v>37365</v>
      </c>
      <c r="C21" s="67">
        <v>11903</v>
      </c>
      <c r="D21" s="66">
        <v>190722</v>
      </c>
      <c r="E21" s="54">
        <v>23553</v>
      </c>
      <c r="F21" s="54" t="s">
        <v>2</v>
      </c>
    </row>
    <row r="22" spans="1:6" x14ac:dyDescent="0.2">
      <c r="A22" s="63">
        <v>2007</v>
      </c>
      <c r="B22" s="67">
        <v>35991</v>
      </c>
      <c r="C22" s="67">
        <v>11481</v>
      </c>
      <c r="D22" s="66">
        <v>192833</v>
      </c>
      <c r="E22" s="54">
        <v>24858</v>
      </c>
      <c r="F22" s="54" t="s">
        <v>2</v>
      </c>
    </row>
    <row r="23" spans="1:6" x14ac:dyDescent="0.2">
      <c r="A23" s="63">
        <v>2008</v>
      </c>
      <c r="B23" s="67">
        <v>34452</v>
      </c>
      <c r="C23" s="67">
        <v>11238</v>
      </c>
      <c r="D23" s="66">
        <v>196828</v>
      </c>
      <c r="E23" s="54">
        <v>26235</v>
      </c>
      <c r="F23" s="54">
        <v>266814</v>
      </c>
    </row>
    <row r="24" spans="1:6" x14ac:dyDescent="0.2">
      <c r="A24" s="63">
        <v>2009</v>
      </c>
      <c r="B24" s="67">
        <v>33243</v>
      </c>
      <c r="C24" s="67">
        <v>10828</v>
      </c>
      <c r="D24" s="66">
        <v>198882</v>
      </c>
      <c r="E24" s="54">
        <v>27591</v>
      </c>
      <c r="F24" s="54">
        <v>268518</v>
      </c>
    </row>
    <row r="25" spans="1:6" ht="18" customHeight="1" x14ac:dyDescent="0.2">
      <c r="A25" s="63">
        <v>2010</v>
      </c>
      <c r="B25" s="67">
        <v>33263</v>
      </c>
      <c r="C25" s="67">
        <v>10443</v>
      </c>
      <c r="D25" s="66">
        <v>225887</v>
      </c>
      <c r="E25" s="54">
        <v>28963</v>
      </c>
      <c r="F25" s="54">
        <v>296324</v>
      </c>
    </row>
    <row r="26" spans="1:6" x14ac:dyDescent="0.2">
      <c r="A26" s="63">
        <v>2011</v>
      </c>
      <c r="B26" s="67">
        <v>34955</v>
      </c>
      <c r="C26" s="67">
        <v>10441</v>
      </c>
      <c r="D26" s="66">
        <v>229693</v>
      </c>
      <c r="E26" s="54">
        <v>30021</v>
      </c>
      <c r="F26" s="54">
        <v>302780</v>
      </c>
    </row>
    <row r="27" spans="1:6" x14ac:dyDescent="0.2">
      <c r="A27" s="63">
        <v>2012</v>
      </c>
      <c r="B27" s="67">
        <v>34525</v>
      </c>
      <c r="C27" s="67">
        <v>10504</v>
      </c>
      <c r="D27" s="66">
        <v>229935</v>
      </c>
      <c r="E27" s="54">
        <v>31283</v>
      </c>
      <c r="F27" s="54">
        <v>303842</v>
      </c>
    </row>
    <row r="28" spans="1:6" x14ac:dyDescent="0.2">
      <c r="A28" s="63">
        <v>2013</v>
      </c>
      <c r="B28" s="67">
        <v>34821</v>
      </c>
      <c r="C28" s="67">
        <v>10599</v>
      </c>
      <c r="D28" s="66">
        <v>232418</v>
      </c>
      <c r="E28" s="54">
        <v>32447</v>
      </c>
      <c r="F28" s="54">
        <v>307809</v>
      </c>
    </row>
    <row r="29" spans="1:6" x14ac:dyDescent="0.2">
      <c r="A29" s="63">
        <v>2014</v>
      </c>
      <c r="B29" s="67">
        <v>35289</v>
      </c>
      <c r="C29" s="67">
        <v>10925</v>
      </c>
      <c r="D29" s="66">
        <v>232928</v>
      </c>
      <c r="E29" s="54">
        <v>33514</v>
      </c>
      <c r="F29" s="54">
        <v>310128</v>
      </c>
    </row>
    <row r="30" spans="1:6" ht="18" customHeight="1" x14ac:dyDescent="0.2">
      <c r="A30" s="63">
        <v>2015</v>
      </c>
      <c r="B30" s="67">
        <v>36833</v>
      </c>
      <c r="C30" s="67">
        <v>12280</v>
      </c>
      <c r="D30" s="66">
        <v>233084</v>
      </c>
      <c r="E30" s="54">
        <v>34520</v>
      </c>
      <c r="F30" s="54">
        <v>314114</v>
      </c>
    </row>
    <row r="31" spans="1:6" x14ac:dyDescent="0.2">
      <c r="A31" s="63">
        <v>2016</v>
      </c>
      <c r="B31" s="67">
        <v>35556</v>
      </c>
      <c r="C31" s="67">
        <v>13073</v>
      </c>
      <c r="D31" s="66">
        <v>226384</v>
      </c>
      <c r="E31" s="54" t="s">
        <v>4</v>
      </c>
      <c r="F31" s="54">
        <v>274945</v>
      </c>
    </row>
    <row r="32" spans="1:6" x14ac:dyDescent="0.2">
      <c r="A32" s="63">
        <v>2017</v>
      </c>
      <c r="B32" s="67">
        <v>34931</v>
      </c>
      <c r="C32" s="67">
        <v>12997</v>
      </c>
      <c r="D32" s="66">
        <v>220667</v>
      </c>
      <c r="E32" s="54" t="s">
        <v>4</v>
      </c>
      <c r="F32" s="54">
        <v>268537</v>
      </c>
    </row>
    <row r="33" spans="1:7" x14ac:dyDescent="0.2">
      <c r="A33" s="63">
        <v>2018</v>
      </c>
      <c r="B33" s="67">
        <v>36206</v>
      </c>
      <c r="C33" s="67">
        <v>13693</v>
      </c>
      <c r="D33" s="66">
        <v>217515</v>
      </c>
      <c r="E33" s="54" t="s">
        <v>4</v>
      </c>
      <c r="F33" s="54">
        <v>267364</v>
      </c>
    </row>
    <row r="34" spans="1:7" x14ac:dyDescent="0.2">
      <c r="A34" s="63">
        <v>2019</v>
      </c>
      <c r="B34" s="67">
        <v>36595</v>
      </c>
      <c r="C34" s="67">
        <v>13911</v>
      </c>
      <c r="D34" s="66">
        <v>214246</v>
      </c>
      <c r="E34" s="54" t="s">
        <v>4</v>
      </c>
      <c r="F34" s="54">
        <v>264714</v>
      </c>
    </row>
    <row r="35" spans="1:7" ht="18" customHeight="1" x14ac:dyDescent="0.2">
      <c r="A35" s="63">
        <v>2020</v>
      </c>
      <c r="B35" s="67">
        <v>37466</v>
      </c>
      <c r="C35" s="67">
        <v>14177</v>
      </c>
      <c r="D35" s="66">
        <v>210324</v>
      </c>
      <c r="E35" s="54" t="s">
        <v>4</v>
      </c>
      <c r="F35" s="54">
        <v>261937</v>
      </c>
    </row>
    <row r="36" spans="1:7" ht="12.75" customHeight="1" x14ac:dyDescent="0.2">
      <c r="A36" s="63">
        <v>2021</v>
      </c>
      <c r="B36" s="67">
        <v>40089</v>
      </c>
      <c r="C36" s="67">
        <v>14770</v>
      </c>
      <c r="D36" s="66">
        <v>206704</v>
      </c>
      <c r="E36" s="54" t="s">
        <v>4</v>
      </c>
      <c r="F36" s="54">
        <v>261538</v>
      </c>
    </row>
    <row r="37" spans="1:7" ht="13.15" customHeight="1" x14ac:dyDescent="0.2">
      <c r="A37" s="63">
        <v>2022</v>
      </c>
      <c r="B37" s="67">
        <v>42782</v>
      </c>
      <c r="C37" s="67">
        <v>15572</v>
      </c>
      <c r="D37" s="66">
        <v>199684</v>
      </c>
      <c r="E37" s="54" t="s">
        <v>4</v>
      </c>
      <c r="F37" s="54">
        <v>258017</v>
      </c>
    </row>
    <row r="38" spans="1:7" x14ac:dyDescent="0.2">
      <c r="E38" s="172" t="str">
        <f>CONCATENATE(LEFT(E4,LEN(E4)-8),(RIGHT(E4,7)))</f>
        <v>Dietay grant</v>
      </c>
    </row>
    <row r="39" spans="1:7" s="39" customFormat="1" ht="11.25" x14ac:dyDescent="0.2">
      <c r="A39" s="39" t="s">
        <v>98</v>
      </c>
    </row>
    <row r="40" spans="1:7" s="39" customFormat="1" ht="33" customHeight="1" x14ac:dyDescent="0.2">
      <c r="A40" s="227" t="s">
        <v>99</v>
      </c>
      <c r="B40" s="227"/>
      <c r="C40" s="227"/>
      <c r="D40" s="227"/>
      <c r="E40" s="227"/>
      <c r="F40" s="227"/>
      <c r="G40" s="227"/>
    </row>
    <row r="41" spans="1:7" s="39" customFormat="1" ht="11.25" x14ac:dyDescent="0.2">
      <c r="A41" s="55"/>
    </row>
    <row r="42" spans="1:7" s="39" customFormat="1" ht="11.25" x14ac:dyDescent="0.2">
      <c r="A42" s="39" t="s">
        <v>183</v>
      </c>
    </row>
    <row r="47" spans="1:7" x14ac:dyDescent="0.2">
      <c r="B47" s="185"/>
      <c r="C47" s="185"/>
      <c r="D47" s="185"/>
      <c r="E47" s="185"/>
    </row>
  </sheetData>
  <mergeCells count="1">
    <mergeCell ref="A40:G40"/>
  </mergeCells>
  <phoneticPr fontId="0" type="noConversion"/>
  <pageMargins left="0.74803149606299213" right="0.39370078740157483" top="0.59055118110236215" bottom="0.98425196850393704" header="0.39370078740157483" footer="0.39370078740157483"/>
  <pageSetup paperSize="9" orientation="portrait" r:id="rId1"/>
  <headerFooter alignWithMargins="0">
    <oddFooter>&amp;LKela | Section for Analytics and Statistics&amp;2
&amp;G
&amp;10PO Box 450 | FIN-00101 HELSINKI | tilastot@kela.fi | www.kela.fi/statistics&amp;R
&amp;P(&amp;N)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dimension ref="A1:H39"/>
  <sheetViews>
    <sheetView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6.140625" style="76" customWidth="1"/>
    <col min="2" max="2" width="11.42578125" style="76" customWidth="1"/>
    <col min="3" max="3" width="13.42578125" style="76" customWidth="1"/>
    <col min="4" max="4" width="12.7109375" style="76" customWidth="1"/>
    <col min="5" max="5" width="2" style="76" customWidth="1"/>
    <col min="6" max="16384" width="9.140625" style="76"/>
  </cols>
  <sheetData>
    <row r="1" spans="1:8" s="81" customFormat="1" ht="18" customHeight="1" x14ac:dyDescent="0.25">
      <c r="A1" s="85" t="s">
        <v>90</v>
      </c>
      <c r="B1" s="134" t="str">
        <f>"Share of population receiving disability benefits, 1990–"&amp;A37</f>
        <v>Share of population receiving disability benefits, 1990–2022</v>
      </c>
    </row>
    <row r="2" spans="1:8" ht="6.75" customHeight="1" x14ac:dyDescent="0.2"/>
    <row r="3" spans="1:8" s="82" customFormat="1" ht="12.75" customHeight="1" x14ac:dyDescent="0.2">
      <c r="A3" s="83" t="s">
        <v>92</v>
      </c>
      <c r="B3" s="228" t="s">
        <v>5</v>
      </c>
      <c r="C3" s="228"/>
      <c r="D3" s="228"/>
      <c r="E3" s="83"/>
      <c r="F3" s="229" t="s">
        <v>145</v>
      </c>
      <c r="G3" s="229"/>
      <c r="H3" s="229"/>
    </row>
    <row r="4" spans="1:8" s="82" customFormat="1" ht="38.25" customHeight="1" x14ac:dyDescent="0.2">
      <c r="A4" s="90"/>
      <c r="B4" s="80" t="str">
        <f>'Data 1'!B4</f>
        <v>Disability allowance for under-16s</v>
      </c>
      <c r="C4" s="79" t="str">
        <f>'Data 1'!C4</f>
        <v>Disability allowance for 16s and over</v>
      </c>
      <c r="D4" s="79" t="str">
        <f>'Data 1'!D4</f>
        <v>Pensioners´care allowance</v>
      </c>
      <c r="E4" s="84"/>
      <c r="F4" s="61" t="s">
        <v>146</v>
      </c>
      <c r="G4" s="61" t="s">
        <v>147</v>
      </c>
      <c r="H4" s="61" t="s">
        <v>148</v>
      </c>
    </row>
    <row r="5" spans="1:8" ht="18" customHeight="1" x14ac:dyDescent="0.2">
      <c r="A5" s="77">
        <v>1990</v>
      </c>
      <c r="B5" s="135">
        <f>'Data 1'!B5/'Data 2'!F5*100</f>
        <v>3.2236449906007816</v>
      </c>
      <c r="C5" s="135">
        <f>'Data 1'!C5/'Data 2'!G5*100</f>
        <v>0.30997417842583358</v>
      </c>
      <c r="D5" s="136">
        <f>'Data 1'!D5/'Data 2'!H5*100</f>
        <v>3.3125693193872112</v>
      </c>
      <c r="F5" s="33">
        <v>1028277</v>
      </c>
      <c r="G5" s="33">
        <v>3296081</v>
      </c>
      <c r="H5" s="33">
        <v>3969849</v>
      </c>
    </row>
    <row r="6" spans="1:8" ht="12.75" customHeight="1" x14ac:dyDescent="0.2">
      <c r="A6" s="77">
        <v>1991</v>
      </c>
      <c r="B6" s="135">
        <f>'Data 1'!B6/'Data 2'!F6*100</f>
        <v>3.7108788224736351</v>
      </c>
      <c r="C6" s="135">
        <f>'Data 1'!C6/'Data 2'!G6*100</f>
        <v>0.33128640949669586</v>
      </c>
      <c r="D6" s="136">
        <f>'Data 1'!D6/'Data 2'!H6*100</f>
        <v>3.3751904786565081</v>
      </c>
      <c r="F6" s="33">
        <v>1031858</v>
      </c>
      <c r="G6" s="33">
        <v>3311636</v>
      </c>
      <c r="H6" s="33">
        <v>3997167</v>
      </c>
    </row>
    <row r="7" spans="1:8" ht="12.75" customHeight="1" x14ac:dyDescent="0.2">
      <c r="A7" s="77">
        <v>1992</v>
      </c>
      <c r="B7" s="135">
        <f>'Data 1'!B7/'Data 2'!F7*100</f>
        <v>3.9494078208833425</v>
      </c>
      <c r="C7" s="135">
        <f>'Data 1'!C7/'Data 2'!G7*100</f>
        <v>0.34571314497644134</v>
      </c>
      <c r="D7" s="136">
        <f>'Data 1'!D7/'Data 2'!H7*100</f>
        <v>3.4227503130124681</v>
      </c>
      <c r="F7" s="33">
        <v>1034231</v>
      </c>
      <c r="G7" s="33">
        <v>3326168</v>
      </c>
      <c r="H7" s="33">
        <v>4022204</v>
      </c>
    </row>
    <row r="8" spans="1:8" ht="12.75" customHeight="1" x14ac:dyDescent="0.2">
      <c r="A8" s="77">
        <v>1993</v>
      </c>
      <c r="B8" s="135">
        <f>'Data 1'!B8/'Data 2'!F8*100</f>
        <v>4.0313701249782685</v>
      </c>
      <c r="C8" s="135">
        <f>'Data 1'!C8/'Data 2'!G8*100</f>
        <v>0.34568969935816757</v>
      </c>
      <c r="D8" s="136">
        <f>'Data 1'!D8/'Data 2'!H8*100</f>
        <v>3.4634135362260987</v>
      </c>
      <c r="F8" s="33">
        <v>1035380</v>
      </c>
      <c r="G8" s="33">
        <v>3336229</v>
      </c>
      <c r="H8" s="33">
        <v>4043121</v>
      </c>
    </row>
    <row r="9" spans="1:8" ht="12.75" customHeight="1" x14ac:dyDescent="0.2">
      <c r="A9" s="77">
        <v>1994</v>
      </c>
      <c r="B9" s="135">
        <f>'Data 1'!B9/'Data 2'!F9*100</f>
        <v>4.023575448682335</v>
      </c>
      <c r="C9" s="135">
        <f>'Data 1'!C9/'Data 2'!G9*100</f>
        <v>0.34475969164626047</v>
      </c>
      <c r="D9" s="136">
        <f>'Data 1'!D9/'Data 2'!H9*100</f>
        <v>3.4965955375353541</v>
      </c>
      <c r="F9" s="33">
        <v>1034975</v>
      </c>
      <c r="G9" s="33">
        <v>3336817</v>
      </c>
      <c r="H9" s="33">
        <v>4057175</v>
      </c>
    </row>
    <row r="10" spans="1:8" ht="18" customHeight="1" x14ac:dyDescent="0.2">
      <c r="A10" s="77">
        <v>1995</v>
      </c>
      <c r="B10" s="135">
        <f>'Data 1'!B10/'Data 2'!F10*100</f>
        <v>4.0623097209610668</v>
      </c>
      <c r="C10" s="135">
        <f>'Data 1'!C10/'Data 2'!G10*100</f>
        <v>0.33760619439427386</v>
      </c>
      <c r="D10" s="136">
        <f>'Data 1'!D10/'Data 2'!H10*100</f>
        <v>3.4483763937353293</v>
      </c>
      <c r="F10" s="33">
        <v>1036307</v>
      </c>
      <c r="G10" s="33">
        <v>3348576</v>
      </c>
      <c r="H10" s="33">
        <v>4081747</v>
      </c>
    </row>
    <row r="11" spans="1:8" ht="12.75" customHeight="1" x14ac:dyDescent="0.2">
      <c r="A11" s="77">
        <v>1996</v>
      </c>
      <c r="B11" s="135">
        <f>'Data 1'!B11/'Data 2'!F11*100</f>
        <v>4.3114073701421205</v>
      </c>
      <c r="C11" s="135">
        <f>'Data 1'!C11/'Data 2'!G11*100</f>
        <v>0.33870389151941227</v>
      </c>
      <c r="D11" s="136">
        <f>'Data 1'!D11/'Data 2'!H11*100</f>
        <v>3.455070716352727</v>
      </c>
      <c r="F11" s="33">
        <v>1033630</v>
      </c>
      <c r="G11" s="33">
        <v>3356324</v>
      </c>
      <c r="H11" s="33">
        <v>4100466</v>
      </c>
    </row>
    <row r="12" spans="1:8" ht="12.75" customHeight="1" x14ac:dyDescent="0.2">
      <c r="A12" s="77">
        <v>1997</v>
      </c>
      <c r="B12" s="135">
        <f>'Data 1'!B12/'Data 2'!F12*100</f>
        <v>4.4693589782212158</v>
      </c>
      <c r="C12" s="135">
        <f>'Data 1'!C12/'Data 2'!G12*100</f>
        <v>0.34351207385836291</v>
      </c>
      <c r="D12" s="136">
        <f>'Data 1'!D12/'Data 2'!H12*100</f>
        <v>3.4956928131365013</v>
      </c>
      <c r="F12" s="33">
        <v>1029029</v>
      </c>
      <c r="G12" s="33">
        <v>3366985</v>
      </c>
      <c r="H12" s="33">
        <v>4120671</v>
      </c>
    </row>
    <row r="13" spans="1:8" ht="12.75" customHeight="1" x14ac:dyDescent="0.2">
      <c r="A13" s="77">
        <v>1998</v>
      </c>
      <c r="B13" s="135">
        <f>'Data 1'!B13/'Data 2'!F13*100</f>
        <v>4.4304623223336934</v>
      </c>
      <c r="C13" s="135">
        <f>'Data 1'!C13/'Data 2'!G13*100</f>
        <v>0.34175588206776353</v>
      </c>
      <c r="D13" s="136">
        <f>'Data 1'!D13/'Data 2'!H13*100</f>
        <v>3.5123162542502193</v>
      </c>
      <c r="F13" s="33">
        <v>1019397</v>
      </c>
      <c r="G13" s="33">
        <v>3382824</v>
      </c>
      <c r="H13" s="33">
        <v>4143021</v>
      </c>
    </row>
    <row r="14" spans="1:8" ht="12.75" customHeight="1" x14ac:dyDescent="0.2">
      <c r="A14" s="77">
        <v>1999</v>
      </c>
      <c r="B14" s="135">
        <f>'Data 1'!B14/'Data 2'!F14*100</f>
        <v>4.5586861760659572</v>
      </c>
      <c r="C14" s="135">
        <f>'Data 1'!C14/'Data 2'!G14*100</f>
        <v>0.34429676950519372</v>
      </c>
      <c r="D14" s="136">
        <f>'Data 1'!D14/'Data 2'!H14*100</f>
        <v>3.6154446065470012</v>
      </c>
      <c r="F14" s="33">
        <v>1009633</v>
      </c>
      <c r="G14" s="33">
        <v>3396198</v>
      </c>
      <c r="H14" s="33">
        <v>4164716</v>
      </c>
    </row>
    <row r="15" spans="1:8" ht="18" customHeight="1" x14ac:dyDescent="0.2">
      <c r="A15" s="77">
        <v>2000</v>
      </c>
      <c r="B15" s="135">
        <f>'Data 1'!B15/'Data 2'!F15*100</f>
        <v>4.6773054004115187</v>
      </c>
      <c r="C15" s="135">
        <f>'Data 1'!C15/'Data 2'!G15*100</f>
        <v>0.35292487221888152</v>
      </c>
      <c r="D15" s="136">
        <f>'Data 1'!D15/'Data 2'!H15*100</f>
        <v>3.6779415992698414</v>
      </c>
      <c r="F15" s="33">
        <v>1000683</v>
      </c>
      <c r="G15" s="33">
        <v>3405824</v>
      </c>
      <c r="H15" s="33">
        <v>4184297</v>
      </c>
    </row>
    <row r="16" spans="1:8" ht="12.75" customHeight="1" x14ac:dyDescent="0.2">
      <c r="A16" s="77">
        <v>2001</v>
      </c>
      <c r="B16" s="135">
        <f>'Data 1'!B16/'Data 2'!F16*100</f>
        <v>4.7029578465122919</v>
      </c>
      <c r="C16" s="135">
        <f>'Data 1'!C16/'Data 2'!G16*100</f>
        <v>0.36000818360066134</v>
      </c>
      <c r="D16" s="136">
        <f>'Data 1'!D16/'Data 2'!H16*100</f>
        <v>3.8027234938259249</v>
      </c>
      <c r="F16" s="33">
        <v>994034</v>
      </c>
      <c r="G16" s="33">
        <v>3416589</v>
      </c>
      <c r="H16" s="33">
        <v>4205407</v>
      </c>
    </row>
    <row r="17" spans="1:8" ht="12.75" customHeight="1" x14ac:dyDescent="0.2">
      <c r="A17" s="77">
        <v>2002</v>
      </c>
      <c r="B17" s="135">
        <f>'Data 1'!B17/'Data 2'!F17*100</f>
        <v>4.1929522717135033</v>
      </c>
      <c r="C17" s="135">
        <f>'Data 1'!C17/'Data 2'!G17*100</f>
        <v>0.36449243055916691</v>
      </c>
      <c r="D17" s="136">
        <f>'Data 1'!D17/'Data 2'!H17*100</f>
        <v>3.9061747069617145</v>
      </c>
      <c r="F17" s="33">
        <v>988659</v>
      </c>
      <c r="G17" s="33">
        <v>3422842</v>
      </c>
      <c r="H17" s="33">
        <v>4223083</v>
      </c>
    </row>
    <row r="18" spans="1:8" ht="12.75" customHeight="1" x14ac:dyDescent="0.2">
      <c r="A18" s="77">
        <v>2003</v>
      </c>
      <c r="B18" s="135">
        <f>'Data 1'!B18/'Data 2'!F18*100</f>
        <v>3.9879830108849248</v>
      </c>
      <c r="C18" s="135">
        <f>'Data 1'!C18/'Data 2'!G18*100</f>
        <v>0.36504353849806892</v>
      </c>
      <c r="D18" s="136">
        <f>'Data 1'!D18/'Data 2'!H18*100</f>
        <v>3.9914854474267654</v>
      </c>
      <c r="F18" s="33">
        <v>982276</v>
      </c>
      <c r="G18" s="33">
        <v>3415483</v>
      </c>
      <c r="H18" s="33">
        <v>4239800</v>
      </c>
    </row>
    <row r="19" spans="1:8" ht="12.75" customHeight="1" x14ac:dyDescent="0.2">
      <c r="A19" s="77">
        <v>2004</v>
      </c>
      <c r="B19" s="135">
        <f>'Data 1'!B19/'Data 2'!F19*100</f>
        <v>3.9832509870829211</v>
      </c>
      <c r="C19" s="135">
        <f>'Data 1'!C19/'Data 2'!G19*100</f>
        <v>0.36343578586093833</v>
      </c>
      <c r="D19" s="136">
        <f>'Data 1'!D19/'Data 2'!H19*100</f>
        <v>4.1198772833497017</v>
      </c>
      <c r="F19" s="33">
        <v>979401</v>
      </c>
      <c r="G19" s="33">
        <v>3426465</v>
      </c>
      <c r="H19" s="33">
        <v>4257287</v>
      </c>
    </row>
    <row r="20" spans="1:8" ht="18" customHeight="1" x14ac:dyDescent="0.2">
      <c r="A20" s="77">
        <v>2005</v>
      </c>
      <c r="B20" s="135">
        <f>'Data 1'!B20/'Data 2'!F20*100</f>
        <v>3.8808382520260087</v>
      </c>
      <c r="C20" s="135">
        <f>'Data 1'!C20/'Data 2'!G20*100</f>
        <v>0.3536173335561546</v>
      </c>
      <c r="D20" s="136">
        <f>'Data 1'!D20/'Data 2'!H20*100</f>
        <v>4.2849038699803561</v>
      </c>
      <c r="F20" s="33">
        <v>973836</v>
      </c>
      <c r="G20" s="33">
        <v>3440725</v>
      </c>
      <c r="H20" s="33">
        <v>4281753</v>
      </c>
    </row>
    <row r="21" spans="1:8" ht="12.75" customHeight="1" x14ac:dyDescent="0.2">
      <c r="A21" s="77">
        <v>2006</v>
      </c>
      <c r="B21" s="135">
        <f>'Data 1'!B21/'Data 2'!F21*100</f>
        <v>3.8615604982978753</v>
      </c>
      <c r="C21" s="135">
        <f>'Data 1'!C21/'Data 2'!G21*100</f>
        <v>0.34596112260794754</v>
      </c>
      <c r="D21" s="136">
        <f>'Data 1'!D21/'Data 2'!H21*100</f>
        <v>4.4260183657414176</v>
      </c>
      <c r="F21" s="33">
        <v>967614</v>
      </c>
      <c r="G21" s="33">
        <v>3440560</v>
      </c>
      <c r="H21" s="33">
        <v>4309110</v>
      </c>
    </row>
    <row r="22" spans="1:8" ht="12.75" customHeight="1" x14ac:dyDescent="0.2">
      <c r="A22" s="77">
        <v>2007</v>
      </c>
      <c r="B22" s="135">
        <f>'Data 1'!B22/'Data 2'!F22*100</f>
        <v>3.7402067812356785</v>
      </c>
      <c r="C22" s="135">
        <f>'Data 1'!C22/'Data 2'!G22*100</f>
        <v>0.33153363979235323</v>
      </c>
      <c r="D22" s="136">
        <f>'Data 1'!D22/'Data 2'!H22*100</f>
        <v>4.4451488051672925</v>
      </c>
      <c r="F22" s="33">
        <v>962273</v>
      </c>
      <c r="G22" s="33">
        <v>3462997</v>
      </c>
      <c r="H22" s="33">
        <v>4338055</v>
      </c>
    </row>
    <row r="23" spans="1:8" ht="12.75" customHeight="1" x14ac:dyDescent="0.2">
      <c r="A23" s="77">
        <v>2008</v>
      </c>
      <c r="B23" s="135">
        <f>'Data 1'!B23/'Data 2'!F23*100</f>
        <v>3.600316015198826</v>
      </c>
      <c r="C23" s="135">
        <f>'Data 1'!C23/'Data 2'!G23*100</f>
        <v>0.32318447426156893</v>
      </c>
      <c r="D23" s="136">
        <f>'Data 1'!D23/'Data 2'!H23*100</f>
        <v>4.5049051392328057</v>
      </c>
      <c r="F23" s="33">
        <v>956916</v>
      </c>
      <c r="G23" s="33">
        <v>3477271</v>
      </c>
      <c r="H23" s="33">
        <v>4369193</v>
      </c>
    </row>
    <row r="24" spans="1:8" ht="12.75" customHeight="1" x14ac:dyDescent="0.2">
      <c r="A24" s="77">
        <v>2009</v>
      </c>
      <c r="B24" s="135">
        <f>'Data 1'!B24/'Data 2'!F24*100</f>
        <v>3.4829957346582332</v>
      </c>
      <c r="C24" s="135">
        <f>'Data 1'!C24/'Data 2'!G24*100</f>
        <v>0.31055669036281902</v>
      </c>
      <c r="D24" s="136">
        <f>'Data 1'!D24/'Data 2'!H24*100</f>
        <v>4.5232219899884232</v>
      </c>
      <c r="F24" s="33">
        <v>954437</v>
      </c>
      <c r="G24" s="33">
        <v>3486642</v>
      </c>
      <c r="H24" s="33">
        <v>4396910</v>
      </c>
    </row>
    <row r="25" spans="1:8" ht="18" customHeight="1" x14ac:dyDescent="0.2">
      <c r="A25" s="77">
        <v>2010</v>
      </c>
      <c r="B25" s="135">
        <f>'Data 1'!B25/'Data 2'!F25*100</f>
        <v>3.4943502943561771</v>
      </c>
      <c r="C25" s="135">
        <f>'Data 1'!C25/'Data 2'!G25*100</f>
        <v>0.29986880201509075</v>
      </c>
      <c r="D25" s="136">
        <f>'Data 1'!D25/'Data 2'!H25*100</f>
        <v>5.1066455094539416</v>
      </c>
      <c r="F25" s="33">
        <v>951908</v>
      </c>
      <c r="G25" s="33">
        <v>3482523</v>
      </c>
      <c r="H25" s="33">
        <v>4423393</v>
      </c>
    </row>
    <row r="26" spans="1:8" ht="12.75" customHeight="1" x14ac:dyDescent="0.2">
      <c r="A26" s="77">
        <v>2011</v>
      </c>
      <c r="B26" s="135">
        <f>'Data 1'!B26/'Data 2'!F26*100</f>
        <v>3.6758249442921396</v>
      </c>
      <c r="C26" s="135">
        <f>'Data 1'!C26/'Data 2'!G26*100</f>
        <v>0.3008159571614567</v>
      </c>
      <c r="D26" s="136">
        <f>'Data 1'!D26/'Data 2'!H26*100</f>
        <v>5.1611823220186075</v>
      </c>
      <c r="F26" s="33">
        <v>950943</v>
      </c>
      <c r="G26" s="33">
        <v>3470893</v>
      </c>
      <c r="H26" s="33">
        <v>4450395</v>
      </c>
    </row>
    <row r="27" spans="1:8" ht="12.75" customHeight="1" x14ac:dyDescent="0.2">
      <c r="A27" s="77">
        <v>2012</v>
      </c>
      <c r="B27" s="135">
        <f>'Data 1'!B27/'Data 2'!F27*100</f>
        <v>3.6263051810211633</v>
      </c>
      <c r="C27" s="135">
        <f>'Data 1'!C27/'Data 2'!G27*100</f>
        <v>0.3038494637652861</v>
      </c>
      <c r="D27" s="136">
        <f>'Data 1'!D27/'Data 2'!H27*100</f>
        <v>5.1381812891855176</v>
      </c>
      <c r="F27" s="33">
        <v>952071</v>
      </c>
      <c r="G27" s="33">
        <v>3456975</v>
      </c>
      <c r="H27" s="33">
        <v>4475027</v>
      </c>
    </row>
    <row r="28" spans="1:8" ht="12.75" customHeight="1" x14ac:dyDescent="0.2">
      <c r="A28" s="77">
        <v>2013</v>
      </c>
      <c r="B28" s="135">
        <f>'Data 1'!B28/'Data 2'!F28*100</f>
        <v>3.6518374024666498</v>
      </c>
      <c r="C28" s="135">
        <f>'Data 1'!C28/'Data 2'!G28*100</f>
        <v>0.30792463617886412</v>
      </c>
      <c r="D28" s="136">
        <f>'Data 1'!D28/'Data 2'!H28*100</f>
        <v>5.1666378418464367</v>
      </c>
      <c r="F28" s="33">
        <v>953520</v>
      </c>
      <c r="G28" s="33">
        <v>3442076</v>
      </c>
      <c r="H28" s="33">
        <v>4498438</v>
      </c>
    </row>
    <row r="29" spans="1:8" ht="12.75" customHeight="1" x14ac:dyDescent="0.2">
      <c r="A29" s="77">
        <v>2014</v>
      </c>
      <c r="B29" s="135">
        <f>'Data 1'!B29/'Data 2'!F29*100</f>
        <v>3.6904880178620916</v>
      </c>
      <c r="C29" s="135">
        <f>'Data 1'!C29/'Data 2'!G29*100</f>
        <v>0.31884181476881124</v>
      </c>
      <c r="D29" s="136">
        <f>'Data 1'!D29/'Data 2'!H29*100</f>
        <v>5.1556240233380697</v>
      </c>
      <c r="F29" s="33">
        <v>956215</v>
      </c>
      <c r="G29" s="33">
        <v>3426464</v>
      </c>
      <c r="H29" s="33">
        <v>4517940</v>
      </c>
    </row>
    <row r="30" spans="1:8" ht="18" customHeight="1" x14ac:dyDescent="0.2">
      <c r="A30" s="77">
        <v>2015</v>
      </c>
      <c r="B30" s="135">
        <f>'Data 1'!B30/'Data 2'!F30*100</f>
        <v>3.857125204464392</v>
      </c>
      <c r="C30" s="135">
        <f>'Data 1'!C30/'Data 2'!G30*100</f>
        <v>0.35988838770881515</v>
      </c>
      <c r="D30" s="136">
        <f>'Data 1'!D30/'Data 2'!H30*100</f>
        <v>5.139168354484525</v>
      </c>
      <c r="F30" s="78">
        <v>954934</v>
      </c>
      <c r="G30" s="78">
        <v>3412169</v>
      </c>
      <c r="H30" s="78">
        <v>4535442</v>
      </c>
    </row>
    <row r="31" spans="1:8" ht="12.75" customHeight="1" x14ac:dyDescent="0.2">
      <c r="A31" s="77">
        <v>2016</v>
      </c>
      <c r="B31" s="135">
        <f>'Data 1'!B31/'Data 2'!F31*100</f>
        <v>3.7315148023260574</v>
      </c>
      <c r="C31" s="135">
        <f>'Data 1'!C31/'Data 2'!G31*100</f>
        <v>0.38395546081410425</v>
      </c>
      <c r="D31" s="136">
        <f>'Data 1'!D31/'Data 2'!H31*100</f>
        <v>4.9698058565310586</v>
      </c>
      <c r="F31" s="33">
        <v>952857</v>
      </c>
      <c r="G31" s="33">
        <v>3404822</v>
      </c>
      <c r="H31" s="33">
        <v>4555188</v>
      </c>
    </row>
    <row r="32" spans="1:8" ht="12.75" customHeight="1" x14ac:dyDescent="0.2">
      <c r="A32" s="77">
        <v>2017</v>
      </c>
      <c r="B32" s="135">
        <f>'Data 1'!B32/'Data 2'!F32*100</f>
        <v>3.6816560126899143</v>
      </c>
      <c r="C32" s="135">
        <f>'Data 1'!C32/'Data 2'!G32*100</f>
        <v>0.3831289998319739</v>
      </c>
      <c r="D32" s="136">
        <f>'Data 1'!D32/'Data 2'!H32*100</f>
        <v>4.8263659159929269</v>
      </c>
      <c r="F32" s="33">
        <v>948785</v>
      </c>
      <c r="G32" s="33">
        <v>3392330</v>
      </c>
      <c r="H32" s="33">
        <v>4572115</v>
      </c>
    </row>
    <row r="33" spans="1:8" ht="12.75" customHeight="1" x14ac:dyDescent="0.2">
      <c r="A33" s="77">
        <v>2018</v>
      </c>
      <c r="B33" s="135">
        <f>'Data 1'!B33/'Data 2'!F33*100</f>
        <v>3.8446957831101405</v>
      </c>
      <c r="C33" s="135">
        <f>'Data 1'!C33/'Data 2'!G33*100</f>
        <v>0.40486416516021595</v>
      </c>
      <c r="D33" s="136">
        <f>'Data 1'!D33/'Data 2'!H33*100</f>
        <v>4.74153030348279</v>
      </c>
      <c r="F33" s="33">
        <v>941713</v>
      </c>
      <c r="G33" s="33">
        <v>3382122</v>
      </c>
      <c r="H33" s="33">
        <v>4587443</v>
      </c>
    </row>
    <row r="34" spans="1:8" ht="12.75" customHeight="1" x14ac:dyDescent="0.2">
      <c r="A34" s="77">
        <v>2019</v>
      </c>
      <c r="B34" s="135">
        <f>'Data 1'!B34/'Data 2'!F34*100</f>
        <v>3.9257355323316694</v>
      </c>
      <c r="C34" s="135">
        <f>'Data 1'!C34/'Data 2'!G34*100</f>
        <v>0.41213931144204313</v>
      </c>
      <c r="D34" s="136">
        <f>'Data 1'!D34/'Data 2'!H34*100</f>
        <v>4.6501179426495725</v>
      </c>
      <c r="F34" s="33">
        <v>932182</v>
      </c>
      <c r="G34" s="33">
        <v>3375315</v>
      </c>
      <c r="H34" s="33">
        <v>4607324</v>
      </c>
    </row>
    <row r="35" spans="1:8" ht="18" customHeight="1" x14ac:dyDescent="0.2">
      <c r="A35" s="77">
        <v>2020</v>
      </c>
      <c r="B35" s="135">
        <f>'Data 1'!B35/'Data 2'!F35*100</f>
        <v>4.0649771395216119</v>
      </c>
      <c r="C35" s="135">
        <f>'Data 1'!C35/'Data 2'!G35*100</f>
        <v>0.42155712980760079</v>
      </c>
      <c r="D35" s="136">
        <f>'Data 1'!D35/'Data 2'!H35*100</f>
        <v>4.5533653930461178</v>
      </c>
      <c r="F35" s="33">
        <v>921678</v>
      </c>
      <c r="G35" s="33">
        <v>3363008</v>
      </c>
      <c r="H35" s="33">
        <v>4619089</v>
      </c>
    </row>
    <row r="36" spans="1:8" ht="18" customHeight="1" x14ac:dyDescent="0.2">
      <c r="A36" s="77">
        <v>2021</v>
      </c>
      <c r="B36" s="135">
        <f>'Data 1'!B36/'Data 2'!F36*100</f>
        <v>4.3853997223641272</v>
      </c>
      <c r="C36" s="135">
        <f>'Data 1'!C36/'Data 2'!G36*100</f>
        <v>0.4391371386335432</v>
      </c>
      <c r="D36" s="136">
        <f>'Data 1'!D36/'Data 2'!H36*100</f>
        <v>4.4509205604649198</v>
      </c>
      <c r="F36" s="33">
        <v>914147</v>
      </c>
      <c r="G36" s="33">
        <v>3363414</v>
      </c>
      <c r="H36" s="33">
        <v>4644073</v>
      </c>
    </row>
    <row r="37" spans="1:8" ht="13.15" customHeight="1" x14ac:dyDescent="0.2">
      <c r="A37" s="77">
        <v>2022</v>
      </c>
      <c r="B37" s="135">
        <f>'Data 1'!B37/'Data 2'!F37*100</f>
        <v>4.7408027960342238</v>
      </c>
      <c r="C37" s="135">
        <f>'Data 1'!C37/'Data 2'!G37*100</f>
        <v>0.46135363384129041</v>
      </c>
      <c r="D37" s="136">
        <f>'Data 1'!D37/'Data 2'!H37*100</f>
        <v>4.2759948641122563</v>
      </c>
      <c r="F37" s="33">
        <v>902421</v>
      </c>
      <c r="G37" s="33">
        <v>3375285</v>
      </c>
      <c r="H37" s="33">
        <v>4669884</v>
      </c>
    </row>
    <row r="39" spans="1:8" s="86" customFormat="1" ht="11.25" x14ac:dyDescent="0.2">
      <c r="A39" s="39" t="s">
        <v>183</v>
      </c>
    </row>
  </sheetData>
  <mergeCells count="2">
    <mergeCell ref="B3:D3"/>
    <mergeCell ref="F3:H3"/>
  </mergeCells>
  <pageMargins left="0.74803149606299213" right="0.39370078740157483" top="0.59055118110236215" bottom="0.98425196850393704" header="0.39370078740157483" footer="0.39370078740157483"/>
  <pageSetup paperSize="9" orientation="portrait" r:id="rId1"/>
  <headerFooter alignWithMargins="0">
    <oddFooter>&amp;LKela | Section for Analytics and Statistics&amp;2
&amp;G
&amp;10PO Box 450 | FIN-00101 HELSINKI | tilastot@kela.fi | www.kela.fi/statistics&amp;R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dimension ref="A1:O52"/>
  <sheetViews>
    <sheetView workbookViewId="0">
      <pane xSplit="2" ySplit="4" topLeftCell="C5" activePane="bottomRight" state="frozen"/>
      <selection activeCell="A42" sqref="A42"/>
      <selection pane="topRight" activeCell="A42" sqref="A42"/>
      <selection pane="bottomLeft" activeCell="A42" sqref="A42"/>
      <selection pane="bottomRight" activeCell="C5" sqref="C5"/>
    </sheetView>
  </sheetViews>
  <sheetFormatPr defaultColWidth="9.140625" defaultRowHeight="12.75" x14ac:dyDescent="0.2"/>
  <cols>
    <col min="1" max="1" width="6.140625" style="76" customWidth="1"/>
    <col min="2" max="2" width="17.7109375" style="76" customWidth="1"/>
    <col min="3" max="3" width="11.42578125" style="76" customWidth="1"/>
    <col min="4" max="4" width="14" style="76" customWidth="1"/>
    <col min="5" max="5" width="12.42578125" style="76" customWidth="1"/>
    <col min="6" max="6" width="3.7109375" style="76" customWidth="1"/>
    <col min="7" max="7" width="11.42578125" style="76" customWidth="1"/>
    <col min="8" max="8" width="14" style="76" customWidth="1"/>
    <col min="9" max="9" width="12.42578125" style="76" customWidth="1"/>
    <col min="10" max="10" width="3.7109375" style="76" customWidth="1"/>
    <col min="11" max="11" width="8.42578125" style="76" hidden="1" customWidth="1"/>
    <col min="12" max="13" width="10.28515625" style="76" hidden="1" customWidth="1"/>
    <col min="14" max="14" width="9.140625" style="76"/>
    <col min="15" max="15" width="15.140625" style="76" customWidth="1"/>
    <col min="16" max="16384" width="9.140625" style="76"/>
  </cols>
  <sheetData>
    <row r="1" spans="1:13" s="115" customFormat="1" ht="18" customHeight="1" x14ac:dyDescent="0.25">
      <c r="A1" s="128" t="s">
        <v>77</v>
      </c>
      <c r="B1" s="115" t="s">
        <v>172</v>
      </c>
    </row>
    <row r="2" spans="1:13" ht="6.75" customHeight="1" x14ac:dyDescent="0.2"/>
    <row r="3" spans="1:13" ht="12.75" customHeight="1" x14ac:dyDescent="0.2">
      <c r="A3" s="204" t="s">
        <v>164</v>
      </c>
      <c r="B3" s="133"/>
      <c r="C3" s="230" t="s">
        <v>5</v>
      </c>
      <c r="D3" s="230"/>
      <c r="E3" s="230"/>
      <c r="F3" s="82"/>
      <c r="G3" s="230" t="str">
        <f>"Recipients of disability benefits "&amp;RIGHT(B1,4)&amp;"*"</f>
        <v>Recipients of disability benefits 2022*</v>
      </c>
      <c r="H3" s="230"/>
      <c r="I3" s="230"/>
      <c r="J3" s="87"/>
      <c r="K3" s="231" t="s">
        <v>145</v>
      </c>
      <c r="L3" s="231"/>
      <c r="M3" s="231"/>
    </row>
    <row r="4" spans="1:13" ht="51" x14ac:dyDescent="0.2">
      <c r="A4" s="132"/>
      <c r="B4" s="132"/>
      <c r="C4" s="89" t="str">
        <f>'Data 1'!B4</f>
        <v>Disability allowance for under-16s</v>
      </c>
      <c r="D4" s="91" t="str">
        <f>'Data 1'!C4</f>
        <v>Disability allowance for 16s and over</v>
      </c>
      <c r="E4" s="91" t="str">
        <f>'Data 1'!D4</f>
        <v>Pensioners´care allowance</v>
      </c>
      <c r="F4" s="82"/>
      <c r="G4" s="219" t="str">
        <f>C4</f>
        <v>Disability allowance for under-16s</v>
      </c>
      <c r="H4" s="219" t="str">
        <f>D4</f>
        <v>Disability allowance for 16s and over</v>
      </c>
      <c r="I4" s="219" t="str">
        <f t="shared" ref="I4" si="0">E4</f>
        <v>Pensioners´care allowance</v>
      </c>
      <c r="J4" s="87"/>
      <c r="K4" s="166" t="s">
        <v>146</v>
      </c>
      <c r="L4" s="171" t="s">
        <v>147</v>
      </c>
      <c r="M4" s="171" t="s">
        <v>148</v>
      </c>
    </row>
    <row r="5" spans="1:13" s="105" customFormat="1" ht="18" customHeight="1" x14ac:dyDescent="0.2">
      <c r="A5" s="167">
        <v>1</v>
      </c>
      <c r="B5" s="105" t="s">
        <v>13</v>
      </c>
      <c r="C5" s="135">
        <f>G5/K5*100</f>
        <v>3.8000986599812139</v>
      </c>
      <c r="D5" s="135">
        <f>H5/L5*100</f>
        <v>0.34498078144082533</v>
      </c>
      <c r="E5" s="136">
        <f>I5/M5*100</f>
        <v>2.6112161222094961</v>
      </c>
      <c r="F5" s="136"/>
      <c r="G5" s="143">
        <v>11247</v>
      </c>
      <c r="H5" s="143">
        <v>3836</v>
      </c>
      <c r="I5" s="217">
        <v>37161</v>
      </c>
      <c r="J5" s="140"/>
      <c r="K5" s="168">
        <v>295966</v>
      </c>
      <c r="L5" s="195">
        <v>1111946</v>
      </c>
      <c r="M5" s="195">
        <v>1423130</v>
      </c>
    </row>
    <row r="6" spans="1:13" s="105" customFormat="1" x14ac:dyDescent="0.2">
      <c r="A6" s="167">
        <v>2</v>
      </c>
      <c r="B6" s="105" t="s">
        <v>12</v>
      </c>
      <c r="C6" s="135">
        <f t="shared" ref="C6:C24" si="1">G6/K6*100</f>
        <v>5.9163695126674405</v>
      </c>
      <c r="D6" s="135">
        <f t="shared" ref="D6:D24" si="2">H6/L6*100</f>
        <v>0.53516245881397906</v>
      </c>
      <c r="E6" s="136">
        <f t="shared" ref="E6:E24" si="3">I6/M6*100</f>
        <v>4.5321655280891191</v>
      </c>
      <c r="F6" s="136"/>
      <c r="G6" s="143">
        <v>4430</v>
      </c>
      <c r="H6" s="143">
        <v>1569</v>
      </c>
      <c r="I6" s="217">
        <v>18556</v>
      </c>
      <c r="J6" s="140"/>
      <c r="K6" s="169">
        <v>74877</v>
      </c>
      <c r="L6" s="196">
        <v>293182</v>
      </c>
      <c r="M6" s="196">
        <v>409429</v>
      </c>
    </row>
    <row r="7" spans="1:13" s="105" customFormat="1" x14ac:dyDescent="0.2">
      <c r="A7" s="167">
        <v>4</v>
      </c>
      <c r="B7" s="105" t="s">
        <v>11</v>
      </c>
      <c r="C7" s="135">
        <f t="shared" si="1"/>
        <v>5.014541558242767</v>
      </c>
      <c r="D7" s="135">
        <f t="shared" si="2"/>
        <v>0.52733330591090455</v>
      </c>
      <c r="E7" s="136">
        <f t="shared" si="3"/>
        <v>5.2425742574257423</v>
      </c>
      <c r="F7" s="136"/>
      <c r="G7" s="143">
        <v>1638</v>
      </c>
      <c r="H7" s="143">
        <v>641</v>
      </c>
      <c r="I7" s="217">
        <v>9531</v>
      </c>
      <c r="J7" s="140"/>
      <c r="K7" s="169">
        <v>32665</v>
      </c>
      <c r="L7" s="196">
        <v>121555</v>
      </c>
      <c r="M7" s="196">
        <v>181800</v>
      </c>
    </row>
    <row r="8" spans="1:13" s="105" customFormat="1" x14ac:dyDescent="0.2">
      <c r="A8" s="167">
        <v>5</v>
      </c>
      <c r="B8" s="105" t="s">
        <v>10</v>
      </c>
      <c r="C8" s="135">
        <f t="shared" si="1"/>
        <v>4.686569386539607</v>
      </c>
      <c r="D8" s="135">
        <f t="shared" si="2"/>
        <v>0.40287070684576531</v>
      </c>
      <c r="E8" s="136">
        <f t="shared" si="3"/>
        <v>4.7095499206724751</v>
      </c>
      <c r="F8" s="136"/>
      <c r="G8" s="143">
        <v>1259</v>
      </c>
      <c r="H8" s="143">
        <v>398</v>
      </c>
      <c r="I8" s="217">
        <v>6768</v>
      </c>
      <c r="J8" s="140"/>
      <c r="K8" s="169">
        <v>26864</v>
      </c>
      <c r="L8" s="196">
        <v>98791</v>
      </c>
      <c r="M8" s="196">
        <v>143708</v>
      </c>
    </row>
    <row r="9" spans="1:13" s="105" customFormat="1" x14ac:dyDescent="0.2">
      <c r="A9" s="167">
        <v>6</v>
      </c>
      <c r="B9" s="105" t="s">
        <v>9</v>
      </c>
      <c r="C9" s="135">
        <f t="shared" si="1"/>
        <v>5.3314524214797023</v>
      </c>
      <c r="D9" s="135">
        <f t="shared" si="2"/>
        <v>0.53512467266309915</v>
      </c>
      <c r="E9" s="136">
        <f t="shared" si="3"/>
        <v>4.3426911994508126</v>
      </c>
      <c r="F9" s="136"/>
      <c r="G9" s="143">
        <v>4573</v>
      </c>
      <c r="H9" s="143">
        <v>1739</v>
      </c>
      <c r="I9" s="217">
        <v>19231</v>
      </c>
      <c r="J9" s="140"/>
      <c r="K9" s="169">
        <v>85774</v>
      </c>
      <c r="L9" s="196">
        <v>324971</v>
      </c>
      <c r="M9" s="196">
        <v>442836</v>
      </c>
    </row>
    <row r="10" spans="1:13" s="105" customFormat="1" x14ac:dyDescent="0.2">
      <c r="A10" s="167">
        <v>7</v>
      </c>
      <c r="B10" s="105" t="s">
        <v>8</v>
      </c>
      <c r="C10" s="135">
        <f t="shared" si="1"/>
        <v>4.3192155091771234</v>
      </c>
      <c r="D10" s="135">
        <f t="shared" si="2"/>
        <v>0.36869263125627971</v>
      </c>
      <c r="E10" s="136">
        <f t="shared" si="3"/>
        <v>4.5703765728771177</v>
      </c>
      <c r="F10" s="136"/>
      <c r="G10" s="143">
        <v>1339</v>
      </c>
      <c r="H10" s="143">
        <v>433</v>
      </c>
      <c r="I10" s="217">
        <v>7969</v>
      </c>
      <c r="J10" s="140"/>
      <c r="K10" s="169">
        <v>31001</v>
      </c>
      <c r="L10" s="196">
        <v>117442</v>
      </c>
      <c r="M10" s="196">
        <v>174362</v>
      </c>
    </row>
    <row r="11" spans="1:13" s="105" customFormat="1" x14ac:dyDescent="0.2">
      <c r="A11" s="167">
        <v>8</v>
      </c>
      <c r="B11" s="105" t="s">
        <v>7</v>
      </c>
      <c r="C11" s="135">
        <f t="shared" si="1"/>
        <v>5.3849935201322783</v>
      </c>
      <c r="D11" s="135">
        <f t="shared" si="2"/>
        <v>0.42257183721232611</v>
      </c>
      <c r="E11" s="136">
        <f t="shared" si="3"/>
        <v>4.9402710197997806</v>
      </c>
      <c r="F11" s="136"/>
      <c r="G11" s="143">
        <v>1205</v>
      </c>
      <c r="H11" s="143">
        <v>390</v>
      </c>
      <c r="I11" s="217">
        <v>6894</v>
      </c>
      <c r="J11" s="140"/>
      <c r="K11" s="169">
        <v>22377</v>
      </c>
      <c r="L11" s="196">
        <v>92292</v>
      </c>
      <c r="M11" s="196">
        <v>139547</v>
      </c>
    </row>
    <row r="12" spans="1:13" s="105" customFormat="1" x14ac:dyDescent="0.2">
      <c r="A12" s="167">
        <v>9</v>
      </c>
      <c r="B12" s="105" t="s">
        <v>131</v>
      </c>
      <c r="C12" s="135">
        <f t="shared" si="1"/>
        <v>4.2696241811286058</v>
      </c>
      <c r="D12" s="135">
        <f t="shared" si="2"/>
        <v>0.31420221450818436</v>
      </c>
      <c r="E12" s="136">
        <f t="shared" si="3"/>
        <v>4.556850428410061</v>
      </c>
      <c r="F12" s="136"/>
      <c r="G12" s="143">
        <v>743</v>
      </c>
      <c r="H12" s="143">
        <v>229</v>
      </c>
      <c r="I12" s="217">
        <v>4962</v>
      </c>
      <c r="J12" s="140"/>
      <c r="K12" s="169">
        <v>17402</v>
      </c>
      <c r="L12" s="196">
        <v>72883</v>
      </c>
      <c r="M12" s="196">
        <v>108891</v>
      </c>
    </row>
    <row r="13" spans="1:13" s="105" customFormat="1" x14ac:dyDescent="0.2">
      <c r="A13" s="167">
        <v>10</v>
      </c>
      <c r="B13" s="105" t="s">
        <v>132</v>
      </c>
      <c r="C13" s="135">
        <f t="shared" si="1"/>
        <v>5.2247028124093937</v>
      </c>
      <c r="D13" s="135">
        <f t="shared" si="2"/>
        <v>0.48097030531158513</v>
      </c>
      <c r="E13" s="136">
        <f t="shared" si="3"/>
        <v>5.7221921539186757</v>
      </c>
      <c r="F13" s="136"/>
      <c r="G13" s="143">
        <v>901</v>
      </c>
      <c r="H13" s="143">
        <v>345</v>
      </c>
      <c r="I13" s="217">
        <v>6555</v>
      </c>
      <c r="J13" s="140"/>
      <c r="K13" s="169">
        <v>17245</v>
      </c>
      <c r="L13" s="196">
        <v>71730</v>
      </c>
      <c r="M13" s="196">
        <v>114554</v>
      </c>
    </row>
    <row r="14" spans="1:13" s="105" customFormat="1" x14ac:dyDescent="0.2">
      <c r="A14" s="167">
        <v>11</v>
      </c>
      <c r="B14" s="105" t="s">
        <v>133</v>
      </c>
      <c r="C14" s="135">
        <f t="shared" si="1"/>
        <v>5.5787968650709594</v>
      </c>
      <c r="D14" s="135">
        <f t="shared" si="2"/>
        <v>0.49383906494293645</v>
      </c>
      <c r="E14" s="136">
        <f t="shared" si="3"/>
        <v>5.6795872494997113</v>
      </c>
      <c r="F14" s="136"/>
      <c r="G14" s="143">
        <v>2107</v>
      </c>
      <c r="H14" s="143">
        <v>717</v>
      </c>
      <c r="I14" s="217">
        <v>11977</v>
      </c>
      <c r="J14" s="140"/>
      <c r="K14" s="169">
        <v>37768</v>
      </c>
      <c r="L14" s="196">
        <v>145189</v>
      </c>
      <c r="M14" s="196">
        <v>210878</v>
      </c>
    </row>
    <row r="15" spans="1:13" s="105" customFormat="1" x14ac:dyDescent="0.2">
      <c r="A15" s="167">
        <v>12</v>
      </c>
      <c r="B15" s="105" t="s">
        <v>134</v>
      </c>
      <c r="C15" s="135">
        <f t="shared" si="1"/>
        <v>5.6341018129325349</v>
      </c>
      <c r="D15" s="135">
        <f t="shared" si="2"/>
        <v>0.40148730389093101</v>
      </c>
      <c r="E15" s="136">
        <f t="shared" si="3"/>
        <v>5.4816539978281993</v>
      </c>
      <c r="F15" s="136"/>
      <c r="G15" s="143">
        <v>1327</v>
      </c>
      <c r="H15" s="143">
        <v>379</v>
      </c>
      <c r="I15" s="217">
        <v>7673</v>
      </c>
      <c r="J15" s="140"/>
      <c r="K15" s="169">
        <v>23553</v>
      </c>
      <c r="L15" s="196">
        <v>94399</v>
      </c>
      <c r="M15" s="196">
        <v>139976</v>
      </c>
    </row>
    <row r="16" spans="1:13" s="105" customFormat="1" x14ac:dyDescent="0.2">
      <c r="A16" s="167">
        <v>13</v>
      </c>
      <c r="B16" s="105" t="s">
        <v>135</v>
      </c>
      <c r="C16" s="135">
        <f t="shared" si="1"/>
        <v>4.6292567234975612</v>
      </c>
      <c r="D16" s="135">
        <f t="shared" si="2"/>
        <v>0.54460868173930166</v>
      </c>
      <c r="E16" s="136">
        <f t="shared" si="3"/>
        <v>4.8117099834441435</v>
      </c>
      <c r="F16" s="136"/>
      <c r="G16" s="143">
        <v>2069</v>
      </c>
      <c r="H16" s="143">
        <v>885</v>
      </c>
      <c r="I16" s="217">
        <v>10986</v>
      </c>
      <c r="J16" s="140"/>
      <c r="K16" s="169">
        <v>44694</v>
      </c>
      <c r="L16" s="196">
        <v>162502</v>
      </c>
      <c r="M16" s="196">
        <v>228318</v>
      </c>
    </row>
    <row r="17" spans="1:15" s="105" customFormat="1" x14ac:dyDescent="0.2">
      <c r="A17" s="167">
        <v>14</v>
      </c>
      <c r="B17" s="105" t="s">
        <v>136</v>
      </c>
      <c r="C17" s="135">
        <f t="shared" si="1"/>
        <v>4.2877445496053941</v>
      </c>
      <c r="D17" s="135">
        <f t="shared" si="2"/>
        <v>0.47379303310988102</v>
      </c>
      <c r="E17" s="136">
        <f t="shared" si="3"/>
        <v>6.0076677557649818</v>
      </c>
      <c r="F17" s="136"/>
      <c r="G17" s="143">
        <v>1418</v>
      </c>
      <c r="H17" s="143">
        <v>511</v>
      </c>
      <c r="I17" s="217">
        <v>9543</v>
      </c>
      <c r="J17" s="140"/>
      <c r="K17" s="169">
        <v>33071</v>
      </c>
      <c r="L17" s="196">
        <v>107853</v>
      </c>
      <c r="M17" s="196">
        <v>158847</v>
      </c>
    </row>
    <row r="18" spans="1:15" s="105" customFormat="1" x14ac:dyDescent="0.2">
      <c r="A18" s="167">
        <v>15</v>
      </c>
      <c r="B18" s="105" t="s">
        <v>137</v>
      </c>
      <c r="C18" s="135">
        <f t="shared" si="1"/>
        <v>3.2641979985478424</v>
      </c>
      <c r="D18" s="135">
        <f t="shared" si="2"/>
        <v>0.3985496680372887</v>
      </c>
      <c r="E18" s="136">
        <f t="shared" si="3"/>
        <v>4.3320899912112552</v>
      </c>
      <c r="F18" s="136"/>
      <c r="G18" s="143">
        <v>1034</v>
      </c>
      <c r="H18" s="143">
        <v>410</v>
      </c>
      <c r="I18" s="217">
        <v>6260</v>
      </c>
      <c r="J18" s="140"/>
      <c r="K18" s="169">
        <v>31677</v>
      </c>
      <c r="L18" s="196">
        <v>102873</v>
      </c>
      <c r="M18" s="196">
        <v>144503</v>
      </c>
    </row>
    <row r="19" spans="1:15" s="105" customFormat="1" x14ac:dyDescent="0.2">
      <c r="A19" s="167">
        <v>16</v>
      </c>
      <c r="B19" s="105" t="s">
        <v>138</v>
      </c>
      <c r="C19" s="135">
        <f t="shared" si="1"/>
        <v>5.5031446540880502</v>
      </c>
      <c r="D19" s="135">
        <f t="shared" si="2"/>
        <v>0.84245335012991096</v>
      </c>
      <c r="E19" s="136">
        <f t="shared" si="3"/>
        <v>5.8815994144020491</v>
      </c>
      <c r="F19" s="136"/>
      <c r="G19" s="143">
        <v>735</v>
      </c>
      <c r="H19" s="143">
        <v>321</v>
      </c>
      <c r="I19" s="217">
        <v>3214</v>
      </c>
      <c r="J19" s="140"/>
      <c r="K19" s="169">
        <v>13356</v>
      </c>
      <c r="L19" s="196">
        <v>38103</v>
      </c>
      <c r="M19" s="196">
        <v>54645</v>
      </c>
    </row>
    <row r="20" spans="1:15" s="105" customFormat="1" x14ac:dyDescent="0.2">
      <c r="A20" s="167">
        <v>17</v>
      </c>
      <c r="B20" s="105" t="s">
        <v>139</v>
      </c>
      <c r="C20" s="135">
        <f t="shared" si="1"/>
        <v>5.3825531037327279</v>
      </c>
      <c r="D20" s="135">
        <f t="shared" si="2"/>
        <v>0.7395585218502263</v>
      </c>
      <c r="E20" s="136">
        <f t="shared" si="3"/>
        <v>5.5488287337856956</v>
      </c>
      <c r="F20" s="136"/>
      <c r="G20" s="143">
        <v>4437</v>
      </c>
      <c r="H20" s="143">
        <v>1835</v>
      </c>
      <c r="I20" s="217">
        <v>18514</v>
      </c>
      <c r="J20" s="140"/>
      <c r="K20" s="169">
        <v>82433</v>
      </c>
      <c r="L20" s="196">
        <v>248121</v>
      </c>
      <c r="M20" s="196">
        <v>333656</v>
      </c>
    </row>
    <row r="21" spans="1:15" s="105" customFormat="1" x14ac:dyDescent="0.2">
      <c r="A21" s="167">
        <v>18</v>
      </c>
      <c r="B21" s="105" t="s">
        <v>6</v>
      </c>
      <c r="C21" s="135">
        <f t="shared" si="1"/>
        <v>5.1778694026272891</v>
      </c>
      <c r="D21" s="135">
        <f t="shared" si="2"/>
        <v>0.53439540218295478</v>
      </c>
      <c r="E21" s="136">
        <f>I21/M21*100</f>
        <v>6.7848641549700401</v>
      </c>
      <c r="F21" s="136"/>
      <c r="G21" s="143">
        <v>540</v>
      </c>
      <c r="H21" s="143">
        <v>212</v>
      </c>
      <c r="I21" s="217">
        <v>4133</v>
      </c>
      <c r="J21" s="140"/>
      <c r="K21" s="169">
        <v>10429</v>
      </c>
      <c r="L21" s="196">
        <v>39671</v>
      </c>
      <c r="M21" s="196">
        <v>60915</v>
      </c>
    </row>
    <row r="22" spans="1:15" s="105" customFormat="1" x14ac:dyDescent="0.2">
      <c r="A22" s="167">
        <v>19</v>
      </c>
      <c r="B22" s="105" t="s">
        <v>140</v>
      </c>
      <c r="C22" s="135">
        <f t="shared" si="1"/>
        <v>5.7451731867814013</v>
      </c>
      <c r="D22" s="135">
        <f t="shared" si="2"/>
        <v>0.61652764572694396</v>
      </c>
      <c r="E22" s="136">
        <f t="shared" si="3"/>
        <v>5.914627602489805</v>
      </c>
      <c r="F22" s="136"/>
      <c r="G22" s="143">
        <v>1589</v>
      </c>
      <c r="H22" s="143">
        <v>629</v>
      </c>
      <c r="I22" s="217">
        <v>8818</v>
      </c>
      <c r="J22" s="140"/>
      <c r="K22" s="169">
        <v>27658</v>
      </c>
      <c r="L22" s="196">
        <v>102023</v>
      </c>
      <c r="M22" s="196">
        <v>149088</v>
      </c>
    </row>
    <row r="23" spans="1:15" s="105" customFormat="1" x14ac:dyDescent="0.2">
      <c r="A23" s="167">
        <v>21</v>
      </c>
      <c r="B23" s="105" t="s">
        <v>141</v>
      </c>
      <c r="C23" s="135">
        <f t="shared" si="1"/>
        <v>3.3352070451564546</v>
      </c>
      <c r="D23" s="135">
        <f t="shared" si="2"/>
        <v>0.49194991055456172</v>
      </c>
      <c r="E23" s="136">
        <f t="shared" si="3"/>
        <v>3.0652260904361746</v>
      </c>
      <c r="F23" s="136"/>
      <c r="G23" s="143">
        <v>178</v>
      </c>
      <c r="H23" s="143">
        <v>88</v>
      </c>
      <c r="I23" s="217">
        <v>766</v>
      </c>
      <c r="J23" s="140"/>
      <c r="K23" s="169">
        <v>5337</v>
      </c>
      <c r="L23" s="196">
        <v>17888</v>
      </c>
      <c r="M23" s="196">
        <v>24990</v>
      </c>
    </row>
    <row r="24" spans="1:15" s="105" customFormat="1" ht="18" customHeight="1" x14ac:dyDescent="0.2">
      <c r="B24" s="105" t="s">
        <v>130</v>
      </c>
      <c r="C24" s="135">
        <f t="shared" si="1"/>
        <v>4.678569201671066</v>
      </c>
      <c r="D24" s="135">
        <f t="shared" si="2"/>
        <v>0.46283329973651771</v>
      </c>
      <c r="E24" s="136">
        <f t="shared" si="3"/>
        <v>4.2960349675812592</v>
      </c>
      <c r="F24" s="170"/>
      <c r="G24" s="66">
        <v>42769</v>
      </c>
      <c r="H24" s="66">
        <v>15567</v>
      </c>
      <c r="I24" s="67">
        <v>199511</v>
      </c>
      <c r="J24" s="140"/>
      <c r="K24" s="169">
        <v>914147</v>
      </c>
      <c r="L24" s="196">
        <v>3363414</v>
      </c>
      <c r="M24" s="196">
        <v>4644073</v>
      </c>
    </row>
    <row r="25" spans="1:15" s="105" customFormat="1" x14ac:dyDescent="0.2">
      <c r="C25" s="135"/>
      <c r="D25" s="135"/>
      <c r="E25" s="136"/>
      <c r="F25" s="170"/>
      <c r="G25" s="66"/>
      <c r="H25" s="66"/>
      <c r="I25" s="67"/>
      <c r="J25" s="140"/>
      <c r="K25" s="169"/>
      <c r="L25" s="196"/>
      <c r="M25" s="196"/>
    </row>
    <row r="26" spans="1:15" s="105" customFormat="1" x14ac:dyDescent="0.2">
      <c r="A26" s="105" t="s">
        <v>167</v>
      </c>
      <c r="C26" s="135"/>
      <c r="D26" s="135"/>
      <c r="E26" s="136"/>
      <c r="F26" s="170"/>
      <c r="G26" s="66"/>
      <c r="H26" s="66"/>
      <c r="I26" s="67"/>
      <c r="J26" s="140"/>
      <c r="K26" s="169"/>
      <c r="L26" s="196"/>
      <c r="M26" s="196"/>
    </row>
    <row r="27" spans="1:15" x14ac:dyDescent="0.2">
      <c r="F27" s="88"/>
      <c r="G27" s="130"/>
      <c r="H27" s="130"/>
      <c r="I27" s="130"/>
      <c r="K27" s="7"/>
      <c r="L27" s="7"/>
      <c r="M27" s="7"/>
    </row>
    <row r="28" spans="1:15" s="86" customFormat="1" ht="11.25" x14ac:dyDescent="0.2">
      <c r="A28" s="39" t="s">
        <v>183</v>
      </c>
      <c r="G28" s="137"/>
      <c r="H28" s="137"/>
      <c r="I28" s="137"/>
    </row>
    <row r="29" spans="1:15" x14ac:dyDescent="0.2">
      <c r="G29" s="131"/>
      <c r="H29" s="131"/>
      <c r="I29" s="131"/>
    </row>
    <row r="30" spans="1:15" x14ac:dyDescent="0.2">
      <c r="J30" s="87"/>
      <c r="K30" s="87"/>
      <c r="L30" s="87"/>
      <c r="M30" s="87"/>
      <c r="N30" s="87"/>
      <c r="O30" s="87"/>
    </row>
    <row r="31" spans="1:15" x14ac:dyDescent="0.2">
      <c r="C31" s="188"/>
      <c r="D31" s="188"/>
      <c r="E31" s="188"/>
      <c r="J31" s="87"/>
      <c r="K31" s="87"/>
      <c r="L31" s="87"/>
      <c r="M31" s="87"/>
      <c r="N31" s="87"/>
      <c r="O31" s="87"/>
    </row>
    <row r="32" spans="1:15" x14ac:dyDescent="0.2">
      <c r="C32" s="185"/>
      <c r="D32" s="185"/>
      <c r="E32" s="185"/>
      <c r="J32" s="87"/>
      <c r="K32" s="87"/>
      <c r="L32" s="87"/>
      <c r="M32" s="87"/>
      <c r="N32" s="87"/>
      <c r="O32" s="87"/>
    </row>
    <row r="33" spans="2:15" x14ac:dyDescent="0.2">
      <c r="B33" s="192"/>
      <c r="C33" s="185"/>
      <c r="D33" s="185"/>
      <c r="E33" s="185"/>
      <c r="J33" s="87"/>
      <c r="K33" s="87"/>
      <c r="L33" s="87"/>
      <c r="M33" s="87"/>
      <c r="N33" s="87"/>
      <c r="O33" s="87"/>
    </row>
    <row r="34" spans="2:15" x14ac:dyDescent="0.2">
      <c r="B34" s="192"/>
      <c r="C34" s="185"/>
      <c r="D34" s="185"/>
      <c r="E34" s="185"/>
      <c r="J34" s="87"/>
      <c r="K34" s="87"/>
      <c r="L34" s="87"/>
      <c r="M34" s="87"/>
      <c r="N34" s="87"/>
      <c r="O34" s="87"/>
    </row>
    <row r="35" spans="2:15" x14ac:dyDescent="0.2">
      <c r="B35" s="192"/>
      <c r="C35" s="185"/>
      <c r="D35" s="187"/>
      <c r="E35" s="185"/>
      <c r="J35" s="87"/>
      <c r="K35" s="87"/>
      <c r="L35" s="87"/>
      <c r="M35" s="87"/>
      <c r="N35" s="87"/>
      <c r="O35" s="87"/>
    </row>
    <row r="36" spans="2:15" x14ac:dyDescent="0.2">
      <c r="B36" s="192"/>
      <c r="C36" s="185"/>
      <c r="D36" s="187"/>
      <c r="E36" s="185"/>
      <c r="J36" s="87"/>
      <c r="K36" s="87"/>
      <c r="L36" s="87"/>
      <c r="M36" s="87"/>
      <c r="N36" s="87"/>
      <c r="O36" s="87"/>
    </row>
    <row r="37" spans="2:15" x14ac:dyDescent="0.2">
      <c r="B37" s="192"/>
      <c r="C37" s="185"/>
      <c r="D37" s="185"/>
      <c r="E37" s="185"/>
      <c r="J37" s="87"/>
      <c r="K37" s="87"/>
      <c r="L37" s="87"/>
      <c r="M37" s="87"/>
      <c r="N37" s="87"/>
      <c r="O37" s="87"/>
    </row>
    <row r="38" spans="2:15" x14ac:dyDescent="0.2">
      <c r="B38" s="192"/>
      <c r="C38" s="185"/>
      <c r="D38" s="187"/>
      <c r="E38" s="185"/>
      <c r="J38" s="87"/>
      <c r="K38" s="87"/>
      <c r="L38" s="87"/>
      <c r="M38" s="87"/>
      <c r="N38" s="87"/>
      <c r="O38" s="87"/>
    </row>
    <row r="39" spans="2:15" x14ac:dyDescent="0.2">
      <c r="B39" s="192"/>
      <c r="C39" s="185"/>
      <c r="D39" s="187"/>
      <c r="E39" s="185"/>
      <c r="J39" s="87"/>
      <c r="K39" s="87"/>
      <c r="L39" s="87"/>
      <c r="M39" s="87"/>
      <c r="N39" s="87"/>
      <c r="O39" s="87"/>
    </row>
    <row r="40" spans="2:15" x14ac:dyDescent="0.2">
      <c r="B40" s="192"/>
      <c r="C40" s="187"/>
      <c r="D40" s="187"/>
      <c r="E40" s="185"/>
      <c r="J40" s="87"/>
      <c r="K40" s="87"/>
      <c r="L40" s="87"/>
      <c r="M40" s="87"/>
      <c r="N40" s="87"/>
      <c r="O40" s="87"/>
    </row>
    <row r="41" spans="2:15" x14ac:dyDescent="0.2">
      <c r="B41" s="192"/>
      <c r="C41" s="187"/>
      <c r="D41" s="187"/>
      <c r="E41" s="185"/>
      <c r="J41" s="87"/>
      <c r="K41" s="87"/>
      <c r="L41" s="87"/>
      <c r="M41" s="87"/>
      <c r="N41" s="87"/>
      <c r="O41" s="87"/>
    </row>
    <row r="42" spans="2:15" x14ac:dyDescent="0.2">
      <c r="B42" s="192"/>
      <c r="C42" s="185"/>
      <c r="D42" s="187"/>
      <c r="E42" s="185"/>
      <c r="J42" s="87"/>
      <c r="K42" s="87"/>
      <c r="L42" s="87"/>
      <c r="M42" s="87"/>
      <c r="N42" s="87"/>
      <c r="O42" s="87"/>
    </row>
    <row r="43" spans="2:15" x14ac:dyDescent="0.2">
      <c r="B43" s="192"/>
      <c r="C43" s="185"/>
      <c r="D43" s="187"/>
      <c r="E43" s="185"/>
      <c r="J43" s="87"/>
      <c r="K43" s="87"/>
      <c r="L43" s="87"/>
      <c r="M43" s="87"/>
      <c r="N43" s="87"/>
      <c r="O43" s="87"/>
    </row>
    <row r="44" spans="2:15" x14ac:dyDescent="0.2">
      <c r="B44" s="192"/>
      <c r="C44" s="185"/>
      <c r="D44" s="187"/>
      <c r="E44" s="185"/>
      <c r="J44" s="87"/>
      <c r="K44" s="87"/>
      <c r="L44" s="87"/>
      <c r="M44" s="87"/>
      <c r="N44" s="87"/>
      <c r="O44" s="87"/>
    </row>
    <row r="45" spans="2:15" x14ac:dyDescent="0.2">
      <c r="B45" s="192"/>
      <c r="C45" s="185"/>
      <c r="D45" s="187"/>
      <c r="E45" s="185"/>
      <c r="J45" s="87"/>
      <c r="K45" s="87"/>
      <c r="L45" s="87"/>
      <c r="M45" s="87"/>
      <c r="N45" s="87"/>
      <c r="O45" s="87"/>
    </row>
    <row r="46" spans="2:15" x14ac:dyDescent="0.2">
      <c r="B46" s="192"/>
      <c r="C46" s="187"/>
      <c r="D46" s="187"/>
      <c r="E46" s="185"/>
      <c r="J46" s="87"/>
      <c r="K46" s="87"/>
      <c r="L46" s="87"/>
      <c r="M46" s="87"/>
      <c r="N46" s="87"/>
      <c r="O46" s="87"/>
    </row>
    <row r="47" spans="2:15" x14ac:dyDescent="0.2">
      <c r="B47" s="192"/>
      <c r="C47" s="187"/>
      <c r="D47" s="187"/>
      <c r="E47" s="185"/>
    </row>
    <row r="48" spans="2:15" x14ac:dyDescent="0.2">
      <c r="B48" s="192"/>
      <c r="C48" s="185"/>
      <c r="D48" s="185"/>
      <c r="E48" s="185"/>
    </row>
    <row r="49" spans="2:5" x14ac:dyDescent="0.2">
      <c r="B49" s="192"/>
      <c r="C49" s="187"/>
      <c r="D49" s="187"/>
      <c r="E49" s="185"/>
    </row>
    <row r="50" spans="2:5" x14ac:dyDescent="0.2">
      <c r="B50" s="192"/>
      <c r="C50" s="185"/>
      <c r="D50" s="187"/>
      <c r="E50" s="185"/>
    </row>
    <row r="51" spans="2:5" x14ac:dyDescent="0.2">
      <c r="B51" s="192"/>
      <c r="C51" s="187"/>
      <c r="D51" s="187"/>
      <c r="E51" s="187"/>
    </row>
    <row r="52" spans="2:5" x14ac:dyDescent="0.2">
      <c r="B52" s="192"/>
    </row>
  </sheetData>
  <mergeCells count="3">
    <mergeCell ref="C3:E3"/>
    <mergeCell ref="G3:I3"/>
    <mergeCell ref="K3:M3"/>
  </mergeCells>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U48"/>
  <sheetViews>
    <sheetView zoomScaleNormal="100"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6.140625" style="7" customWidth="1"/>
    <col min="2" max="2" width="11.42578125" style="7" customWidth="1"/>
    <col min="3" max="3" width="13.42578125" style="7" customWidth="1"/>
    <col min="4" max="4" width="12.7109375" style="7" customWidth="1"/>
    <col min="5" max="5" width="8.7109375" style="7" customWidth="1"/>
    <col min="6" max="6" width="8.140625" style="7" customWidth="1"/>
    <col min="7" max="7" width="4.7109375" style="7" customWidth="1"/>
    <col min="8" max="8" width="6.140625" style="7" customWidth="1"/>
    <col min="9" max="9" width="11.42578125" style="7" customWidth="1"/>
    <col min="10" max="10" width="13.42578125" style="7" customWidth="1"/>
    <col min="11" max="11" width="12.7109375" style="7" customWidth="1"/>
    <col min="12" max="12" width="8.7109375" style="7" customWidth="1"/>
    <col min="13" max="13" width="8.140625" style="7" customWidth="1"/>
    <col min="14" max="14" width="4.7109375" style="7" customWidth="1"/>
    <col min="15" max="15" width="6" style="7" hidden="1" customWidth="1"/>
    <col min="16" max="16" width="11.42578125" style="7" hidden="1" customWidth="1"/>
    <col min="17" max="17" width="13.42578125" style="7" hidden="1" customWidth="1"/>
    <col min="18" max="18" width="12.7109375" style="7" hidden="1" customWidth="1"/>
    <col min="19" max="19" width="10.7109375" style="7" hidden="1" customWidth="1"/>
    <col min="20" max="20" width="12.5703125" style="7" hidden="1" customWidth="1"/>
    <col min="21" max="21" width="11.140625" style="7" bestFit="1" customWidth="1"/>
    <col min="22" max="16384" width="9.140625" style="7"/>
  </cols>
  <sheetData>
    <row r="1" spans="1:21" s="26" customFormat="1" ht="18" customHeight="1" x14ac:dyDescent="0.25">
      <c r="A1" s="128" t="s">
        <v>74</v>
      </c>
      <c r="B1" s="26" t="str">
        <f>"Disability benefits paid out, 1990–"&amp;A37</f>
        <v>Disability benefits paid out, 1990–2022</v>
      </c>
      <c r="D1" s="27"/>
      <c r="H1" s="6" t="str">
        <f>A1</f>
        <v>11.4</v>
      </c>
      <c r="I1" s="6" t="str">
        <f>B1</f>
        <v>Disability benefits paid out, 1990–2022</v>
      </c>
      <c r="K1" s="27"/>
      <c r="O1" s="12" t="str">
        <f>H1</f>
        <v>11.4</v>
      </c>
      <c r="P1" s="26" t="str">
        <f>I1</f>
        <v>Disability benefits paid out, 1990–2022</v>
      </c>
      <c r="R1" s="27"/>
    </row>
    <row r="2" spans="1:21" s="13" customFormat="1" ht="6.75" customHeight="1" x14ac:dyDescent="0.2">
      <c r="D2" s="35"/>
      <c r="K2" s="35"/>
      <c r="R2" s="35"/>
    </row>
    <row r="3" spans="1:21" s="13" customFormat="1" ht="12.75" customHeight="1" x14ac:dyDescent="0.2">
      <c r="A3" s="40" t="str">
        <f>H3</f>
        <v>Year</v>
      </c>
      <c r="B3" s="41" t="s">
        <v>105</v>
      </c>
      <c r="C3" s="42" t="str">
        <f>"(at "&amp;RIGHT(B1,4)&amp;" prices)"</f>
        <v>(at 2022 prices)</v>
      </c>
      <c r="D3" s="43"/>
      <c r="E3" s="44"/>
      <c r="F3" s="44"/>
      <c r="H3" s="64" t="s">
        <v>92</v>
      </c>
      <c r="I3" s="223" t="str">
        <f>B3&amp;" (at nominal value)"</f>
        <v>Million euros (at nominal value)</v>
      </c>
      <c r="J3" s="224"/>
      <c r="K3" s="43"/>
      <c r="L3" s="44"/>
      <c r="M3" s="44"/>
      <c r="O3" s="41" t="str">
        <f>H3</f>
        <v>Year</v>
      </c>
      <c r="P3" s="64" t="s">
        <v>106</v>
      </c>
      <c r="Q3" s="42"/>
      <c r="R3" s="50">
        <v>1000000</v>
      </c>
      <c r="S3" s="44"/>
      <c r="T3" s="44"/>
    </row>
    <row r="4" spans="1:21" s="46" customFormat="1" ht="40.9" customHeight="1" x14ac:dyDescent="0.2">
      <c r="A4" s="45"/>
      <c r="B4" s="61" t="str">
        <f>I4</f>
        <v>Disability allowance for under-16s</v>
      </c>
      <c r="C4" s="47" t="str">
        <f t="shared" ref="C4:F4" si="0">J4</f>
        <v>Disability allowance for 16s and over</v>
      </c>
      <c r="D4" s="47" t="str">
        <f t="shared" si="0"/>
        <v>Pensioners´care allowance</v>
      </c>
      <c r="E4" s="47" t="str">
        <f t="shared" si="0"/>
        <v>Dietary grant</v>
      </c>
      <c r="F4" s="47" t="str">
        <f t="shared" si="0"/>
        <v>Total</v>
      </c>
      <c r="H4" s="45"/>
      <c r="I4" s="219" t="s">
        <v>94</v>
      </c>
      <c r="J4" s="220" t="s">
        <v>95</v>
      </c>
      <c r="K4" s="219" t="s">
        <v>96</v>
      </c>
      <c r="L4" s="220" t="s">
        <v>97</v>
      </c>
      <c r="M4" s="219" t="s">
        <v>104</v>
      </c>
      <c r="N4" s="60"/>
      <c r="O4" s="45"/>
      <c r="P4" s="62" t="str">
        <f>I4</f>
        <v>Disability allowance for under-16s</v>
      </c>
      <c r="Q4" s="47" t="str">
        <f t="shared" ref="Q4:T4" si="1">J4</f>
        <v>Disability allowance for 16s and over</v>
      </c>
      <c r="R4" s="47" t="str">
        <f t="shared" si="1"/>
        <v>Pensioners´care allowance</v>
      </c>
      <c r="S4" s="47" t="str">
        <f t="shared" si="1"/>
        <v>Dietary grant</v>
      </c>
      <c r="T4" s="47" t="str">
        <f t="shared" si="1"/>
        <v>Total</v>
      </c>
    </row>
    <row r="5" spans="1:21" ht="18" customHeight="1" x14ac:dyDescent="0.2">
      <c r="A5" s="63">
        <f>O5</f>
        <v>1990</v>
      </c>
      <c r="B5" s="75">
        <f>I5*'Inflation factors 2022'!$B56</f>
        <v>85.898034175761055</v>
      </c>
      <c r="C5" s="71">
        <f>J5*'Inflation factors 2022'!$B56</f>
        <v>41.304455772544515</v>
      </c>
      <c r="D5" s="75">
        <f>K5*'Inflation factors 2022'!$B56</f>
        <v>204.51418294083859</v>
      </c>
      <c r="E5" s="70" t="s">
        <v>1</v>
      </c>
      <c r="F5" s="209">
        <f>M5*'Inflation factors 2022'!$B56</f>
        <v>331.71667288914415</v>
      </c>
      <c r="G5" s="210"/>
      <c r="H5" s="63">
        <f>O5</f>
        <v>1990</v>
      </c>
      <c r="I5" s="36">
        <v>49.62</v>
      </c>
      <c r="J5" s="36">
        <v>23.86</v>
      </c>
      <c r="K5" s="36">
        <v>118.14</v>
      </c>
      <c r="L5" s="36" t="s">
        <v>1</v>
      </c>
      <c r="M5" s="36">
        <f t="shared" ref="M5:M11" si="2">(J5+I5+K5)</f>
        <v>191.62</v>
      </c>
      <c r="N5" s="210"/>
      <c r="O5" s="63">
        <v>1990</v>
      </c>
      <c r="P5" s="51"/>
      <c r="Q5" s="51"/>
      <c r="R5" s="51"/>
      <c r="S5" s="51"/>
      <c r="T5" s="51"/>
    </row>
    <row r="6" spans="1:21" ht="12.75" customHeight="1" x14ac:dyDescent="0.2">
      <c r="A6" s="63">
        <f t="shared" ref="A6:A31" si="3">O6</f>
        <v>1991</v>
      </c>
      <c r="B6" s="75">
        <f>I6*'Inflation factors 2022'!$B57</f>
        <v>98.601903744052947</v>
      </c>
      <c r="C6" s="71">
        <f>J6*'Inflation factors 2022'!$B57</f>
        <v>43.6734448045232</v>
      </c>
      <c r="D6" s="75">
        <f>K6*'Inflation factors 2022'!$B57</f>
        <v>238.76589809005034</v>
      </c>
      <c r="E6" s="70" t="s">
        <v>1</v>
      </c>
      <c r="F6" s="209">
        <f>M6*'Inflation factors 2022'!$B57</f>
        <v>381.04124663862643</v>
      </c>
      <c r="G6" s="210"/>
      <c r="H6" s="63">
        <f t="shared" ref="H6:H31" si="4">O6</f>
        <v>1991</v>
      </c>
      <c r="I6" s="36">
        <v>59.31</v>
      </c>
      <c r="J6" s="36">
        <v>26.27</v>
      </c>
      <c r="K6" s="36">
        <v>143.62</v>
      </c>
      <c r="L6" s="36" t="s">
        <v>1</v>
      </c>
      <c r="M6" s="36">
        <f t="shared" si="2"/>
        <v>229.2</v>
      </c>
      <c r="N6" s="210"/>
      <c r="O6" s="63">
        <v>1991</v>
      </c>
      <c r="P6" s="51"/>
      <c r="Q6" s="51"/>
      <c r="R6" s="51"/>
      <c r="S6" s="51"/>
      <c r="T6" s="51"/>
    </row>
    <row r="7" spans="1:21" x14ac:dyDescent="0.2">
      <c r="A7" s="63">
        <f t="shared" si="3"/>
        <v>1992</v>
      </c>
      <c r="B7" s="75">
        <f>I7*'Inflation factors 2022'!$B58</f>
        <v>104.22174193548386</v>
      </c>
      <c r="C7" s="71">
        <f>J7*'Inflation factors 2022'!$B58</f>
        <v>44.981274193548387</v>
      </c>
      <c r="D7" s="75">
        <f>K7*'Inflation factors 2022'!$B58</f>
        <v>269.15848185483873</v>
      </c>
      <c r="E7" s="70" t="s">
        <v>1</v>
      </c>
      <c r="F7" s="209">
        <f>M7*'Inflation factors 2022'!$B58</f>
        <v>418.36149798387095</v>
      </c>
      <c r="G7" s="210"/>
      <c r="H7" s="63">
        <f t="shared" si="4"/>
        <v>1992</v>
      </c>
      <c r="I7" s="36">
        <v>64.319999999999993</v>
      </c>
      <c r="J7" s="36">
        <v>27.76</v>
      </c>
      <c r="K7" s="36">
        <v>166.11</v>
      </c>
      <c r="L7" s="36" t="s">
        <v>1</v>
      </c>
      <c r="M7" s="36">
        <f t="shared" si="2"/>
        <v>258.19</v>
      </c>
      <c r="N7" s="210"/>
      <c r="O7" s="63">
        <v>1992</v>
      </c>
      <c r="P7" s="51"/>
      <c r="Q7" s="51"/>
      <c r="R7" s="51"/>
      <c r="S7" s="51"/>
      <c r="T7" s="51"/>
    </row>
    <row r="8" spans="1:21" x14ac:dyDescent="0.2">
      <c r="A8" s="63">
        <f t="shared" si="3"/>
        <v>1993</v>
      </c>
      <c r="B8" s="75">
        <f>I8*'Inflation factors 2022'!$B59</f>
        <v>102.29678536167971</v>
      </c>
      <c r="C8" s="71">
        <f>J8*'Inflation factors 2022'!$B59</f>
        <v>43.483275192522868</v>
      </c>
      <c r="D8" s="75">
        <f>K8*'Inflation factors 2022'!$B59</f>
        <v>273.119403672744</v>
      </c>
      <c r="E8" s="70" t="s">
        <v>1</v>
      </c>
      <c r="F8" s="209">
        <f>M8*'Inflation factors 2022'!$B59</f>
        <v>418.89946422694658</v>
      </c>
      <c r="G8" s="210"/>
      <c r="H8" s="63">
        <f t="shared" si="4"/>
        <v>1993</v>
      </c>
      <c r="I8" s="36">
        <v>64.459999999999994</v>
      </c>
      <c r="J8" s="36">
        <v>27.4</v>
      </c>
      <c r="K8" s="36">
        <v>172.1</v>
      </c>
      <c r="L8" s="36" t="s">
        <v>1</v>
      </c>
      <c r="M8" s="36">
        <f t="shared" si="2"/>
        <v>263.95999999999998</v>
      </c>
      <c r="N8" s="210"/>
      <c r="O8" s="63">
        <v>1993</v>
      </c>
      <c r="P8" s="51"/>
      <c r="Q8" s="51"/>
      <c r="R8" s="51"/>
      <c r="S8" s="51"/>
      <c r="T8" s="51"/>
    </row>
    <row r="9" spans="1:21" x14ac:dyDescent="0.2">
      <c r="A9" s="63">
        <f t="shared" si="3"/>
        <v>1994</v>
      </c>
      <c r="B9" s="75">
        <f>I9*'Inflation factors 2022'!$B60</f>
        <v>101.15065307982812</v>
      </c>
      <c r="C9" s="71">
        <f>J9*'Inflation factors 2022'!$B60</f>
        <v>42.215444068238057</v>
      </c>
      <c r="D9" s="75">
        <f>K9*'Inflation factors 2022'!$B60</f>
        <v>271.39396861570521</v>
      </c>
      <c r="E9" s="70" t="s">
        <v>1</v>
      </c>
      <c r="F9" s="209">
        <f>M9*'Inflation factors 2022'!$B60</f>
        <v>414.76006576377131</v>
      </c>
      <c r="G9" s="210"/>
      <c r="H9" s="63">
        <f t="shared" si="4"/>
        <v>1994</v>
      </c>
      <c r="I9" s="36">
        <v>64.430000000000007</v>
      </c>
      <c r="J9" s="36">
        <v>26.89</v>
      </c>
      <c r="K9" s="36">
        <v>172.87</v>
      </c>
      <c r="L9" s="36" t="s">
        <v>1</v>
      </c>
      <c r="M9" s="36">
        <f t="shared" si="2"/>
        <v>264.19</v>
      </c>
      <c r="N9" s="210"/>
      <c r="O9" s="63">
        <v>1994</v>
      </c>
      <c r="P9" s="51"/>
      <c r="Q9" s="51"/>
      <c r="R9" s="51"/>
      <c r="S9" s="51"/>
      <c r="T9" s="51"/>
    </row>
    <row r="10" spans="1:21" ht="18" customHeight="1" x14ac:dyDescent="0.2">
      <c r="A10" s="63">
        <f t="shared" si="3"/>
        <v>1995</v>
      </c>
      <c r="B10" s="75">
        <f>I10*'Inflation factors 2022'!$B61</f>
        <v>102.69989425494875</v>
      </c>
      <c r="C10" s="71">
        <f>J10*'Inflation factors 2022'!$B61</f>
        <v>41.135924946805083</v>
      </c>
      <c r="D10" s="75">
        <f>K10*'Inflation factors 2022'!$B61</f>
        <v>270.18187439551224</v>
      </c>
      <c r="E10" s="70" t="s">
        <v>1</v>
      </c>
      <c r="F10" s="209">
        <f>M10*'Inflation factors 2022'!$B61</f>
        <v>414.01769359726609</v>
      </c>
      <c r="G10" s="210"/>
      <c r="H10" s="63">
        <f t="shared" si="4"/>
        <v>1995</v>
      </c>
      <c r="I10" s="36">
        <v>66.06</v>
      </c>
      <c r="J10" s="36">
        <v>26.46</v>
      </c>
      <c r="K10" s="36">
        <v>173.79</v>
      </c>
      <c r="L10" s="36" t="s">
        <v>1</v>
      </c>
      <c r="M10" s="36">
        <f t="shared" si="2"/>
        <v>266.31</v>
      </c>
      <c r="N10" s="210"/>
      <c r="O10" s="63">
        <v>1995</v>
      </c>
      <c r="P10" s="51"/>
      <c r="Q10" s="51"/>
      <c r="R10" s="51"/>
      <c r="S10" s="51"/>
      <c r="T10" s="51"/>
    </row>
    <row r="11" spans="1:21" x14ac:dyDescent="0.2">
      <c r="A11" s="63">
        <f t="shared" si="3"/>
        <v>1996</v>
      </c>
      <c r="B11" s="75">
        <f>I11*'Inflation factors 2022'!$B62</f>
        <v>106.58981729598051</v>
      </c>
      <c r="C11" s="71">
        <f>J11*'Inflation factors 2022'!$B62</f>
        <v>40.172119366626063</v>
      </c>
      <c r="D11" s="75">
        <f>K11*'Inflation factors 2022'!$B62</f>
        <v>268.77760048721069</v>
      </c>
      <c r="E11" s="70" t="s">
        <v>1</v>
      </c>
      <c r="F11" s="209">
        <f>M11*'Inflation factors 2022'!$B62</f>
        <v>415.53953714981725</v>
      </c>
      <c r="G11" s="210"/>
      <c r="H11" s="63">
        <f t="shared" si="4"/>
        <v>1996</v>
      </c>
      <c r="I11" s="36">
        <v>68.959999999999994</v>
      </c>
      <c r="J11" s="36">
        <v>25.99</v>
      </c>
      <c r="K11" s="36">
        <v>173.89</v>
      </c>
      <c r="L11" s="36" t="s">
        <v>1</v>
      </c>
      <c r="M11" s="36">
        <f t="shared" si="2"/>
        <v>268.83999999999997</v>
      </c>
      <c r="N11" s="210"/>
      <c r="O11" s="63">
        <v>1996</v>
      </c>
      <c r="P11" s="51"/>
      <c r="Q11" s="51"/>
      <c r="R11" s="51"/>
      <c r="S11" s="51"/>
      <c r="T11" s="51"/>
    </row>
    <row r="12" spans="1:21" x14ac:dyDescent="0.2">
      <c r="A12" s="63">
        <f t="shared" si="3"/>
        <v>1997</v>
      </c>
      <c r="B12" s="75">
        <f>I12*'Inflation factors 2022'!$B63</f>
        <v>108.77138541964284</v>
      </c>
      <c r="C12" s="71">
        <f>J12*'Inflation factors 2022'!$B63</f>
        <v>39.946809214285715</v>
      </c>
      <c r="D12" s="75">
        <f>K12*'Inflation factors 2022'!$B63</f>
        <v>270.00250810714283</v>
      </c>
      <c r="E12" s="70" t="s">
        <v>1</v>
      </c>
      <c r="F12" s="209">
        <f>M12*'Inflation factors 2022'!$B63</f>
        <v>418.72070274107142</v>
      </c>
      <c r="G12" s="210"/>
      <c r="H12" s="63">
        <f t="shared" si="4"/>
        <v>1997</v>
      </c>
      <c r="I12" s="36">
        <f>IF(P12="",".",P12/$R$3)</f>
        <v>71.242076999999995</v>
      </c>
      <c r="J12" s="36">
        <f t="shared" ref="J12:M12" si="5">IF(Q12="",".",Q12/$R$3)</f>
        <v>26.163992</v>
      </c>
      <c r="K12" s="36">
        <f t="shared" si="5"/>
        <v>176.84374800000001</v>
      </c>
      <c r="L12" s="36" t="str">
        <f t="shared" si="5"/>
        <v>.</v>
      </c>
      <c r="M12" s="36">
        <f t="shared" si="5"/>
        <v>274.24981700000001</v>
      </c>
      <c r="N12" s="210"/>
      <c r="O12" s="63">
        <v>1997</v>
      </c>
      <c r="P12" s="51">
        <v>71242077</v>
      </c>
      <c r="Q12" s="51">
        <v>26163992</v>
      </c>
      <c r="R12" s="51">
        <v>176843748</v>
      </c>
      <c r="S12" s="51"/>
      <c r="T12" s="211">
        <f>SUM(P12:S12)</f>
        <v>274249817</v>
      </c>
      <c r="U12" s="49"/>
    </row>
    <row r="13" spans="1:21" x14ac:dyDescent="0.2">
      <c r="A13" s="63">
        <f t="shared" si="3"/>
        <v>1998</v>
      </c>
      <c r="B13" s="75">
        <f>I13*'Inflation factors 2022'!$B64</f>
        <v>104.18302122386662</v>
      </c>
      <c r="C13" s="71">
        <f>J13*'Inflation factors 2022'!$B64</f>
        <v>39.773875380292246</v>
      </c>
      <c r="D13" s="75">
        <f>K13*'Inflation factors 2022'!$B64</f>
        <v>269.19239968696144</v>
      </c>
      <c r="E13" s="70" t="s">
        <v>1</v>
      </c>
      <c r="F13" s="209">
        <f>M13*'Inflation factors 2022'!$B64</f>
        <v>413.14929629112027</v>
      </c>
      <c r="G13" s="210"/>
      <c r="H13" s="63">
        <f t="shared" si="4"/>
        <v>1998</v>
      </c>
      <c r="I13" s="36">
        <f t="shared" ref="I13:I30" si="6">IF(P13="",".",P13/$R$3)</f>
        <v>69.196089000000001</v>
      </c>
      <c r="J13" s="36">
        <f t="shared" ref="J13:J30" si="7">IF(Q13="",".",Q13/$R$3)</f>
        <v>26.41694</v>
      </c>
      <c r="K13" s="36">
        <f t="shared" ref="K13:K30" si="8">IF(R13="",".",R13/$R$3)</f>
        <v>178.79171700000001</v>
      </c>
      <c r="L13" s="36" t="str">
        <f t="shared" ref="L13:L30" si="9">IF(S13="",".",S13/$R$3)</f>
        <v>.</v>
      </c>
      <c r="M13" s="36">
        <f t="shared" ref="M13:M30" si="10">IF(T13="",".",T13/$R$3)</f>
        <v>274.40474599999999</v>
      </c>
      <c r="N13" s="210"/>
      <c r="O13" s="63">
        <v>1998</v>
      </c>
      <c r="P13" s="51">
        <v>69196089</v>
      </c>
      <c r="Q13" s="51">
        <v>26416940</v>
      </c>
      <c r="R13" s="51">
        <v>178791717</v>
      </c>
      <c r="S13" s="51"/>
      <c r="T13" s="51">
        <f>SUM(P13:S13)</f>
        <v>274404746</v>
      </c>
      <c r="U13" s="49"/>
    </row>
    <row r="14" spans="1:21" x14ac:dyDescent="0.2">
      <c r="A14" s="63">
        <f t="shared" si="3"/>
        <v>1999</v>
      </c>
      <c r="B14" s="75">
        <f>I14*'Inflation factors 2022'!$B65</f>
        <v>106.50002239666667</v>
      </c>
      <c r="C14" s="71">
        <f>J14*'Inflation factors 2022'!$B65</f>
        <v>40.114387513333334</v>
      </c>
      <c r="D14" s="75">
        <f>K14*'Inflation factors 2022'!$B65</f>
        <v>281.18182415666666</v>
      </c>
      <c r="E14" s="70" t="s">
        <v>1</v>
      </c>
      <c r="F14" s="209">
        <f>M14*'Inflation factors 2022'!$B65</f>
        <v>427.79623406666667</v>
      </c>
      <c r="G14" s="210"/>
      <c r="H14" s="63">
        <f t="shared" si="4"/>
        <v>1999</v>
      </c>
      <c r="I14" s="36">
        <f t="shared" si="6"/>
        <v>71.556566000000004</v>
      </c>
      <c r="J14" s="36">
        <f t="shared" si="7"/>
        <v>26.952556000000001</v>
      </c>
      <c r="K14" s="36">
        <f t="shared" si="8"/>
        <v>188.923958</v>
      </c>
      <c r="L14" s="36" t="str">
        <f t="shared" si="9"/>
        <v>.</v>
      </c>
      <c r="M14" s="36">
        <f t="shared" si="10"/>
        <v>287.43308000000002</v>
      </c>
      <c r="N14" s="210"/>
      <c r="O14" s="63">
        <v>1999</v>
      </c>
      <c r="P14" s="51">
        <v>71556566</v>
      </c>
      <c r="Q14" s="51">
        <v>26952556</v>
      </c>
      <c r="R14" s="51">
        <v>188923958</v>
      </c>
      <c r="S14" s="51"/>
      <c r="T14" s="51">
        <f t="shared" ref="T14:T30" si="11">SUM(P14:S14)</f>
        <v>287433080</v>
      </c>
      <c r="U14" s="49"/>
    </row>
    <row r="15" spans="1:21" ht="18" customHeight="1" x14ac:dyDescent="0.2">
      <c r="A15" s="63">
        <f t="shared" si="3"/>
        <v>2000</v>
      </c>
      <c r="B15" s="75">
        <f>I15*'Inflation factors 2022'!$B66</f>
        <v>106.21545899444611</v>
      </c>
      <c r="C15" s="71">
        <f>J15*'Inflation factors 2022'!$B66</f>
        <v>40.417674629740219</v>
      </c>
      <c r="D15" s="75">
        <f>K15*'Inflation factors 2022'!$B66</f>
        <v>283.07384128109879</v>
      </c>
      <c r="E15" s="70" t="s">
        <v>1</v>
      </c>
      <c r="F15" s="209">
        <f>M15*'Inflation factors 2022'!$B66</f>
        <v>429.70697490528511</v>
      </c>
      <c r="G15" s="210"/>
      <c r="H15" s="63">
        <f t="shared" si="4"/>
        <v>2000</v>
      </c>
      <c r="I15" s="36">
        <f t="shared" si="6"/>
        <v>73.766242000000005</v>
      </c>
      <c r="J15" s="36">
        <f t="shared" si="7"/>
        <v>28.069925000000001</v>
      </c>
      <c r="K15" s="36">
        <f t="shared" si="8"/>
        <v>196.59373199999999</v>
      </c>
      <c r="L15" s="36" t="str">
        <f t="shared" si="9"/>
        <v>.</v>
      </c>
      <c r="M15" s="36">
        <f t="shared" si="10"/>
        <v>298.42989899999998</v>
      </c>
      <c r="N15" s="210"/>
      <c r="O15" s="63">
        <v>2000</v>
      </c>
      <c r="P15" s="51">
        <v>73766242</v>
      </c>
      <c r="Q15" s="51">
        <v>28069925</v>
      </c>
      <c r="R15" s="51">
        <v>196593732</v>
      </c>
      <c r="S15" s="51"/>
      <c r="T15" s="51">
        <f t="shared" si="11"/>
        <v>298429899</v>
      </c>
      <c r="U15" s="49"/>
    </row>
    <row r="16" spans="1:21" x14ac:dyDescent="0.2">
      <c r="A16" s="63">
        <f t="shared" si="3"/>
        <v>2001</v>
      </c>
      <c r="B16" s="75">
        <f>I16*'Inflation factors 2022'!$B67</f>
        <v>110.59300094743276</v>
      </c>
      <c r="C16" s="71">
        <f>J16*'Inflation factors 2022'!$B67</f>
        <v>41.935864520433114</v>
      </c>
      <c r="D16" s="75">
        <f>K16*'Inflation factors 2022'!$B67</f>
        <v>299.81721533199442</v>
      </c>
      <c r="E16" s="70" t="s">
        <v>1</v>
      </c>
      <c r="F16" s="209">
        <f>M16*'Inflation factors 2022'!$B67</f>
        <v>452.34608079986032</v>
      </c>
      <c r="G16" s="210"/>
      <c r="H16" s="63">
        <f t="shared" si="4"/>
        <v>2001</v>
      </c>
      <c r="I16" s="36">
        <f t="shared" si="6"/>
        <v>78.792524999999998</v>
      </c>
      <c r="J16" s="36">
        <f t="shared" si="7"/>
        <v>29.877412</v>
      </c>
      <c r="K16" s="36">
        <f t="shared" si="8"/>
        <v>213.60624300000001</v>
      </c>
      <c r="L16" s="36" t="str">
        <f t="shared" si="9"/>
        <v>.</v>
      </c>
      <c r="M16" s="36">
        <f t="shared" si="10"/>
        <v>322.27618000000001</v>
      </c>
      <c r="N16" s="210"/>
      <c r="O16" s="63">
        <v>2001</v>
      </c>
      <c r="P16" s="51">
        <v>78792525</v>
      </c>
      <c r="Q16" s="51">
        <v>29877412</v>
      </c>
      <c r="R16" s="51">
        <v>213606243</v>
      </c>
      <c r="S16" s="51"/>
      <c r="T16" s="51">
        <f t="shared" si="11"/>
        <v>322276180</v>
      </c>
      <c r="U16" s="49"/>
    </row>
    <row r="17" spans="1:21" x14ac:dyDescent="0.2">
      <c r="A17" s="63">
        <f t="shared" si="3"/>
        <v>2002</v>
      </c>
      <c r="B17" s="75">
        <f>I17*'Inflation factors 2022'!$B68</f>
        <v>105.32673841650903</v>
      </c>
      <c r="C17" s="71">
        <f>J17*'Inflation factors 2022'!$B68</f>
        <v>43.452314849871023</v>
      </c>
      <c r="D17" s="75">
        <f>K17*'Inflation factors 2022'!$B68</f>
        <v>311.0034505403267</v>
      </c>
      <c r="E17" s="70">
        <f>L17*'Inflation factors 2022'!$B68</f>
        <v>1.0555600921754082</v>
      </c>
      <c r="F17" s="209">
        <f>M17*'Inflation factors 2022'!$B68</f>
        <v>460.83806389888218</v>
      </c>
      <c r="G17" s="210"/>
      <c r="H17" s="63">
        <f t="shared" si="4"/>
        <v>2002</v>
      </c>
      <c r="I17" s="36">
        <f t="shared" si="6"/>
        <v>76.206916000000007</v>
      </c>
      <c r="J17" s="36">
        <f t="shared" si="7"/>
        <v>31.438995999999999</v>
      </c>
      <c r="K17" s="36">
        <f t="shared" si="8"/>
        <v>225.01991599999999</v>
      </c>
      <c r="L17" s="36">
        <f t="shared" si="9"/>
        <v>0.76372799999999996</v>
      </c>
      <c r="M17" s="36">
        <f t="shared" si="10"/>
        <v>333.42955599999999</v>
      </c>
      <c r="N17" s="210"/>
      <c r="O17" s="63">
        <v>2002</v>
      </c>
      <c r="P17" s="51">
        <v>76206916</v>
      </c>
      <c r="Q17" s="51">
        <v>31438996</v>
      </c>
      <c r="R17" s="51">
        <v>225019916</v>
      </c>
      <c r="S17" s="51">
        <v>763728</v>
      </c>
      <c r="T17" s="51">
        <f t="shared" si="11"/>
        <v>333429556</v>
      </c>
      <c r="U17" s="49"/>
    </row>
    <row r="18" spans="1:21" x14ac:dyDescent="0.2">
      <c r="A18" s="63">
        <f t="shared" si="3"/>
        <v>2003</v>
      </c>
      <c r="B18" s="75">
        <f>I18*'Inflation factors 2022'!$B69</f>
        <v>100.97056554517559</v>
      </c>
      <c r="C18" s="71">
        <f>J18*'Inflation factors 2022'!$B69</f>
        <v>43.937281568019095</v>
      </c>
      <c r="D18" s="75">
        <f>K18*'Inflation factors 2022'!$B69</f>
        <v>318.95452277582677</v>
      </c>
      <c r="E18" s="70">
        <f>L18*'Inflation factors 2022'!$B69</f>
        <v>6.7890180378452092</v>
      </c>
      <c r="F18" s="209">
        <f>M18*'Inflation factors 2022'!$B69</f>
        <v>470.65138792686668</v>
      </c>
      <c r="G18" s="210"/>
      <c r="H18" s="63">
        <f t="shared" si="4"/>
        <v>2003</v>
      </c>
      <c r="I18" s="36">
        <f t="shared" si="6"/>
        <v>73.695824000000002</v>
      </c>
      <c r="J18" s="36">
        <f t="shared" si="7"/>
        <v>32.068694000000001</v>
      </c>
      <c r="K18" s="36">
        <f t="shared" si="8"/>
        <v>232.796719</v>
      </c>
      <c r="L18" s="36">
        <f t="shared" si="9"/>
        <v>4.9551299999999996</v>
      </c>
      <c r="M18" s="36">
        <f t="shared" si="10"/>
        <v>343.516367</v>
      </c>
      <c r="N18" s="210"/>
      <c r="O18" s="63">
        <v>2003</v>
      </c>
      <c r="P18" s="51">
        <v>73695824</v>
      </c>
      <c r="Q18" s="51">
        <v>32068694</v>
      </c>
      <c r="R18" s="51">
        <v>232796719</v>
      </c>
      <c r="S18" s="211">
        <v>4955130</v>
      </c>
      <c r="T18" s="51">
        <f t="shared" si="11"/>
        <v>343516367</v>
      </c>
      <c r="U18" s="49"/>
    </row>
    <row r="19" spans="1:21" x14ac:dyDescent="0.2">
      <c r="A19" s="63">
        <f t="shared" si="3"/>
        <v>2004</v>
      </c>
      <c r="B19" s="75">
        <f>I19*'Inflation factors 2022'!$B70</f>
        <v>101.37524856508423</v>
      </c>
      <c r="C19" s="71">
        <f>J19*'Inflation factors 2022'!$B70</f>
        <v>43.88747509494641</v>
      </c>
      <c r="D19" s="75">
        <f>K19*'Inflation factors 2022'!$B70</f>
        <v>330.31709928177645</v>
      </c>
      <c r="E19" s="70">
        <f>L19*'Inflation factors 2022'!$B70</f>
        <v>7.0629407626339971</v>
      </c>
      <c r="F19" s="209">
        <f>M19*'Inflation factors 2022'!$B70</f>
        <v>482.64276370444105</v>
      </c>
      <c r="G19" s="210"/>
      <c r="H19" s="63">
        <f t="shared" si="4"/>
        <v>2004</v>
      </c>
      <c r="I19" s="36">
        <f t="shared" si="6"/>
        <v>74.129941000000002</v>
      </c>
      <c r="J19" s="36">
        <f t="shared" si="7"/>
        <v>32.092409000000004</v>
      </c>
      <c r="K19" s="36">
        <f t="shared" si="8"/>
        <v>241.542067</v>
      </c>
      <c r="L19" s="36">
        <f t="shared" si="9"/>
        <v>5.1647259999999999</v>
      </c>
      <c r="M19" s="36">
        <f t="shared" si="10"/>
        <v>352.92914300000001</v>
      </c>
      <c r="N19" s="210"/>
      <c r="O19" s="63">
        <v>2004</v>
      </c>
      <c r="P19" s="51">
        <v>74129941</v>
      </c>
      <c r="Q19" s="51">
        <v>32092409</v>
      </c>
      <c r="R19" s="51">
        <v>241542067</v>
      </c>
      <c r="S19" s="51">
        <v>5164726</v>
      </c>
      <c r="T19" s="51">
        <f t="shared" si="11"/>
        <v>352929143</v>
      </c>
      <c r="U19" s="49"/>
    </row>
    <row r="20" spans="1:21" ht="18" customHeight="1" x14ac:dyDescent="0.2">
      <c r="A20" s="63">
        <f t="shared" si="3"/>
        <v>2005</v>
      </c>
      <c r="B20" s="75">
        <f>I20*'Inflation factors 2022'!$B71</f>
        <v>98.523720520272164</v>
      </c>
      <c r="C20" s="71">
        <f>J20*'Inflation factors 2022'!$B71</f>
        <v>43.038826481189901</v>
      </c>
      <c r="D20" s="75">
        <f>K20*'Inflation factors 2022'!$B71</f>
        <v>341.94329616729459</v>
      </c>
      <c r="E20" s="70">
        <f>L20*'Inflation factors 2022'!$B71</f>
        <v>7.5005764617331154</v>
      </c>
      <c r="F20" s="209">
        <f>M20*'Inflation factors 2022'!$B71</f>
        <v>491.0064196304898</v>
      </c>
      <c r="G20" s="210"/>
      <c r="H20" s="63">
        <f t="shared" si="4"/>
        <v>2005</v>
      </c>
      <c r="I20" s="36">
        <f t="shared" si="6"/>
        <v>72.665891999999999</v>
      </c>
      <c r="J20" s="36">
        <f t="shared" si="7"/>
        <v>31.743165000000001</v>
      </c>
      <c r="K20" s="36">
        <f t="shared" si="8"/>
        <v>252.19931299999999</v>
      </c>
      <c r="L20" s="36">
        <f t="shared" si="9"/>
        <v>5.5320289999999996</v>
      </c>
      <c r="M20" s="36">
        <f t="shared" si="10"/>
        <v>362.140399</v>
      </c>
      <c r="N20" s="210"/>
      <c r="O20" s="63">
        <v>2005</v>
      </c>
      <c r="P20" s="51">
        <v>72665892</v>
      </c>
      <c r="Q20" s="51">
        <v>31743165</v>
      </c>
      <c r="R20" s="51">
        <v>252199313</v>
      </c>
      <c r="S20" s="51">
        <v>5532029</v>
      </c>
      <c r="T20" s="51">
        <f t="shared" si="11"/>
        <v>362140399</v>
      </c>
      <c r="U20" s="49"/>
    </row>
    <row r="21" spans="1:21" x14ac:dyDescent="0.2">
      <c r="A21" s="63">
        <f t="shared" si="3"/>
        <v>2006</v>
      </c>
      <c r="B21" s="75">
        <f>I21*'Inflation factors 2022'!$B72</f>
        <v>97.001392331399217</v>
      </c>
      <c r="C21" s="71">
        <f>J21*'Inflation factors 2022'!$B72</f>
        <v>41.959907228614057</v>
      </c>
      <c r="D21" s="75">
        <f>K21*'Inflation factors 2022'!$B72</f>
        <v>355.89412221982758</v>
      </c>
      <c r="E21" s="70">
        <f>L21*'Inflation factors 2022'!$B72</f>
        <v>7.8361669351790448</v>
      </c>
      <c r="F21" s="209">
        <f>M21*'Inflation factors 2022'!$B72</f>
        <v>502.69158871501992</v>
      </c>
      <c r="G21" s="210"/>
      <c r="H21" s="63">
        <f t="shared" si="4"/>
        <v>2006</v>
      </c>
      <c r="I21" s="36">
        <f t="shared" si="6"/>
        <v>72.802339000000003</v>
      </c>
      <c r="J21" s="36">
        <f t="shared" si="7"/>
        <v>31.492118999999999</v>
      </c>
      <c r="K21" s="36">
        <f t="shared" si="8"/>
        <v>267.10879</v>
      </c>
      <c r="L21" s="36">
        <f t="shared" si="9"/>
        <v>5.8812689999999996</v>
      </c>
      <c r="M21" s="36">
        <f t="shared" si="10"/>
        <v>377.28451699999999</v>
      </c>
      <c r="N21" s="210"/>
      <c r="O21" s="63">
        <v>2006</v>
      </c>
      <c r="P21" s="51">
        <v>72802339</v>
      </c>
      <c r="Q21" s="51">
        <v>31492119</v>
      </c>
      <c r="R21" s="51">
        <v>267108790</v>
      </c>
      <c r="S21" s="51">
        <v>5881269</v>
      </c>
      <c r="T21" s="51">
        <f t="shared" si="11"/>
        <v>377284517</v>
      </c>
      <c r="U21" s="49"/>
    </row>
    <row r="22" spans="1:21" x14ac:dyDescent="0.2">
      <c r="A22" s="63">
        <f t="shared" si="3"/>
        <v>2007</v>
      </c>
      <c r="B22" s="75">
        <f>I22*'Inflation factors 2022'!$B73</f>
        <v>94.348793093531</v>
      </c>
      <c r="C22" s="71">
        <f>J22*'Inflation factors 2022'!$B73</f>
        <v>41.121194819191373</v>
      </c>
      <c r="D22" s="75">
        <f>K22*'Inflation factors 2022'!$B73</f>
        <v>361.92720809983825</v>
      </c>
      <c r="E22" s="70">
        <f>L22*'Inflation factors 2022'!$B73</f>
        <v>8.0776022307816717</v>
      </c>
      <c r="F22" s="209">
        <f>M22*'Inflation factors 2022'!$B73</f>
        <v>505.47479824334232</v>
      </c>
      <c r="G22" s="210"/>
      <c r="H22" s="63">
        <f t="shared" si="4"/>
        <v>2007</v>
      </c>
      <c r="I22" s="36">
        <f t="shared" si="6"/>
        <v>72.588035000000005</v>
      </c>
      <c r="J22" s="36">
        <f t="shared" si="7"/>
        <v>31.636935999999999</v>
      </c>
      <c r="K22" s="36">
        <f t="shared" si="8"/>
        <v>278.45173199999999</v>
      </c>
      <c r="L22" s="36">
        <f t="shared" si="9"/>
        <v>6.2145710000000003</v>
      </c>
      <c r="M22" s="36">
        <f t="shared" si="10"/>
        <v>388.89127400000001</v>
      </c>
      <c r="N22" s="210"/>
      <c r="O22" s="63">
        <v>2007</v>
      </c>
      <c r="P22" s="51">
        <v>72588035</v>
      </c>
      <c r="Q22" s="51">
        <v>31636936</v>
      </c>
      <c r="R22" s="51">
        <v>278451732</v>
      </c>
      <c r="S22" s="51">
        <v>6214571</v>
      </c>
      <c r="T22" s="51">
        <f t="shared" si="11"/>
        <v>388891274</v>
      </c>
      <c r="U22" s="49"/>
    </row>
    <row r="23" spans="1:21" x14ac:dyDescent="0.2">
      <c r="A23" s="63">
        <f t="shared" si="3"/>
        <v>2008</v>
      </c>
      <c r="B23" s="75">
        <f>I23*'Inflation factors 2022'!$B74</f>
        <v>87.745918340776058</v>
      </c>
      <c r="C23" s="71">
        <f>J23*'Inflation factors 2022'!$B74</f>
        <v>39.129618615759213</v>
      </c>
      <c r="D23" s="75">
        <f>K23*'Inflation factors 2022'!$B74</f>
        <v>363.634516334404</v>
      </c>
      <c r="E23" s="70">
        <f>L23*'Inflation factors 2022'!$B74</f>
        <v>8.1668052734808061</v>
      </c>
      <c r="F23" s="209">
        <f>M23*'Inflation factors 2022'!$B74</f>
        <v>498.67685856442012</v>
      </c>
      <c r="G23" s="210"/>
      <c r="H23" s="63">
        <f t="shared" si="4"/>
        <v>2008</v>
      </c>
      <c r="I23" s="36">
        <f t="shared" si="6"/>
        <v>70.248412000000002</v>
      </c>
      <c r="J23" s="36">
        <f t="shared" si="7"/>
        <v>31.326740000000001</v>
      </c>
      <c r="K23" s="36">
        <f t="shared" si="8"/>
        <v>291.12177300000002</v>
      </c>
      <c r="L23" s="36">
        <f t="shared" si="9"/>
        <v>6.5382540000000002</v>
      </c>
      <c r="M23" s="36">
        <f t="shared" si="10"/>
        <v>399.23517900000002</v>
      </c>
      <c r="N23" s="210"/>
      <c r="O23" s="63">
        <v>2008</v>
      </c>
      <c r="P23" s="51">
        <v>70248412</v>
      </c>
      <c r="Q23" s="51">
        <v>31326740</v>
      </c>
      <c r="R23" s="51">
        <v>291121773</v>
      </c>
      <c r="S23" s="51">
        <v>6538254</v>
      </c>
      <c r="T23" s="51">
        <f t="shared" si="11"/>
        <v>399235179</v>
      </c>
      <c r="U23" s="49"/>
    </row>
    <row r="24" spans="1:21" x14ac:dyDescent="0.2">
      <c r="A24" s="63">
        <f t="shared" si="3"/>
        <v>2009</v>
      </c>
      <c r="B24" s="75">
        <f>I24*'Inflation factors 2022'!$B75</f>
        <v>87.310981758041962</v>
      </c>
      <c r="C24" s="71">
        <f>J24*'Inflation factors 2022'!$B75</f>
        <v>39.461466420979022</v>
      </c>
      <c r="D24" s="75">
        <f>K24*'Inflation factors 2022'!$B75</f>
        <v>387.18391628951048</v>
      </c>
      <c r="E24" s="70">
        <f>L24*'Inflation factors 2022'!$B75</f>
        <v>8.5968035902097899</v>
      </c>
      <c r="F24" s="209">
        <f>M24*'Inflation factors 2022'!$B75</f>
        <v>522.55316805874122</v>
      </c>
      <c r="G24" s="210"/>
      <c r="H24" s="63">
        <f t="shared" si="4"/>
        <v>2009</v>
      </c>
      <c r="I24" s="36">
        <f t="shared" si="6"/>
        <v>69.907449</v>
      </c>
      <c r="J24" s="36">
        <f t="shared" si="7"/>
        <v>31.595687000000002</v>
      </c>
      <c r="K24" s="36">
        <f t="shared" si="8"/>
        <v>310.00727899999998</v>
      </c>
      <c r="L24" s="36">
        <f t="shared" si="9"/>
        <v>6.8832190000000004</v>
      </c>
      <c r="M24" s="36">
        <f t="shared" si="10"/>
        <v>418.39363400000002</v>
      </c>
      <c r="N24" s="210"/>
      <c r="O24" s="63">
        <v>2009</v>
      </c>
      <c r="P24" s="51">
        <v>69907449</v>
      </c>
      <c r="Q24" s="51">
        <v>31595687</v>
      </c>
      <c r="R24" s="51">
        <v>310007279</v>
      </c>
      <c r="S24" s="51">
        <v>6883219</v>
      </c>
      <c r="T24" s="51">
        <f t="shared" si="11"/>
        <v>418393634</v>
      </c>
      <c r="U24" s="49"/>
    </row>
    <row r="25" spans="1:21" ht="18" customHeight="1" x14ac:dyDescent="0.2">
      <c r="A25" s="63">
        <f t="shared" si="3"/>
        <v>2010</v>
      </c>
      <c r="B25" s="75">
        <f>I25*'Inflation factors 2022'!$B76</f>
        <v>86.025024870521989</v>
      </c>
      <c r="C25" s="71">
        <f>J25*'Inflation factors 2022'!$B76</f>
        <v>38.411309369754349</v>
      </c>
      <c r="D25" s="75">
        <f>K25*'Inflation factors 2022'!$B76</f>
        <v>494.60544435122824</v>
      </c>
      <c r="E25" s="70">
        <f>L25*'Inflation factors 2022'!$B76</f>
        <v>8.9185132962128968</v>
      </c>
      <c r="F25" s="209">
        <f>M25*'Inflation factors 2022'!$B76</f>
        <v>627.9602918877174</v>
      </c>
      <c r="G25" s="210"/>
      <c r="H25" s="63">
        <f t="shared" si="4"/>
        <v>2010</v>
      </c>
      <c r="I25" s="36">
        <f t="shared" si="6"/>
        <v>69.716269999999994</v>
      </c>
      <c r="J25" s="36">
        <f t="shared" si="7"/>
        <v>31.129235000000001</v>
      </c>
      <c r="K25" s="36">
        <f t="shared" si="8"/>
        <v>400.83739300000002</v>
      </c>
      <c r="L25" s="36">
        <f t="shared" si="9"/>
        <v>7.2277279999999999</v>
      </c>
      <c r="M25" s="36">
        <f t="shared" si="10"/>
        <v>508.91062599999998</v>
      </c>
      <c r="N25" s="210"/>
      <c r="O25" s="63">
        <v>2010</v>
      </c>
      <c r="P25" s="51">
        <v>69716270</v>
      </c>
      <c r="Q25" s="51">
        <v>31129235</v>
      </c>
      <c r="R25" s="51">
        <v>400837393</v>
      </c>
      <c r="S25" s="51">
        <v>7227728</v>
      </c>
      <c r="T25" s="51">
        <f t="shared" si="11"/>
        <v>508910626</v>
      </c>
      <c r="U25" s="49"/>
    </row>
    <row r="26" spans="1:21" ht="18" customHeight="1" x14ac:dyDescent="0.2">
      <c r="A26" s="63">
        <f t="shared" si="3"/>
        <v>2011</v>
      </c>
      <c r="B26" s="75">
        <f>I26*'Inflation factors 2022'!$B77</f>
        <v>85.773224175545323</v>
      </c>
      <c r="C26" s="71">
        <f>J26*'Inflation factors 2022'!$B77</f>
        <v>37.248462192313397</v>
      </c>
      <c r="D26" s="75">
        <f>K26*'Inflation factors 2022'!$B77</f>
        <v>501.94167933165159</v>
      </c>
      <c r="E26" s="70">
        <f>L26*'Inflation factors 2022'!$B77</f>
        <v>8.9671953913043474</v>
      </c>
      <c r="F26" s="209">
        <f>M26*'Inflation factors 2022'!$B77</f>
        <v>633.93056109081465</v>
      </c>
      <c r="G26" s="210"/>
      <c r="H26" s="63">
        <f t="shared" si="4"/>
        <v>2011</v>
      </c>
      <c r="I26" s="36">
        <f t="shared" si="6"/>
        <v>71.920586999999998</v>
      </c>
      <c r="J26" s="36">
        <f t="shared" si="7"/>
        <v>31.232721999999999</v>
      </c>
      <c r="K26" s="36">
        <f t="shared" si="8"/>
        <v>420.87656800000002</v>
      </c>
      <c r="L26" s="36">
        <f t="shared" si="9"/>
        <v>7.5189659999999998</v>
      </c>
      <c r="M26" s="36">
        <f t="shared" si="10"/>
        <v>531.54884300000003</v>
      </c>
      <c r="N26" s="210"/>
      <c r="O26" s="63">
        <v>2011</v>
      </c>
      <c r="P26" s="51">
        <v>71920587</v>
      </c>
      <c r="Q26" s="51">
        <v>31232722</v>
      </c>
      <c r="R26" s="51">
        <v>420876568</v>
      </c>
      <c r="S26" s="51">
        <v>7518966</v>
      </c>
      <c r="T26" s="51">
        <f t="shared" si="11"/>
        <v>531548843</v>
      </c>
      <c r="U26" s="49"/>
    </row>
    <row r="27" spans="1:21" ht="18" customHeight="1" x14ac:dyDescent="0.2">
      <c r="A27" s="63">
        <f t="shared" si="3"/>
        <v>2012</v>
      </c>
      <c r="B27" s="75">
        <f>I27*'Inflation factors 2022'!$B78</f>
        <v>87.23201457373105</v>
      </c>
      <c r="C27" s="71">
        <f>J27*'Inflation factors 2022'!$B78</f>
        <v>37.764244386480634</v>
      </c>
      <c r="D27" s="75">
        <f>K27*'Inflation factors 2022'!$B78</f>
        <v>510.11902776314651</v>
      </c>
      <c r="E27" s="70">
        <f>L27*'Inflation factors 2022'!$B78</f>
        <v>9.0646734223719037</v>
      </c>
      <c r="F27" s="209">
        <f>M27*'Inflation factors 2022'!$B78</f>
        <v>644.17996014573009</v>
      </c>
      <c r="G27" s="210"/>
      <c r="H27" s="63">
        <f t="shared" si="4"/>
        <v>2012</v>
      </c>
      <c r="I27" s="36">
        <f t="shared" si="6"/>
        <v>75.198764999999995</v>
      </c>
      <c r="J27" s="36">
        <f t="shared" si="7"/>
        <v>32.554842999999998</v>
      </c>
      <c r="K27" s="36">
        <f t="shared" si="8"/>
        <v>439.75048700000002</v>
      </c>
      <c r="L27" s="36">
        <f t="shared" si="9"/>
        <v>7.8142440000000004</v>
      </c>
      <c r="M27" s="36">
        <f t="shared" si="10"/>
        <v>555.31833900000004</v>
      </c>
      <c r="N27" s="210"/>
      <c r="O27" s="63">
        <v>2012</v>
      </c>
      <c r="P27" s="51">
        <v>75198765</v>
      </c>
      <c r="Q27" s="51">
        <v>32554843</v>
      </c>
      <c r="R27" s="51">
        <v>439750487</v>
      </c>
      <c r="S27" s="51">
        <v>7814244</v>
      </c>
      <c r="T27" s="51">
        <f t="shared" si="11"/>
        <v>555318339</v>
      </c>
      <c r="U27" s="49"/>
    </row>
    <row r="28" spans="1:21" x14ac:dyDescent="0.2">
      <c r="A28" s="63">
        <f t="shared" si="3"/>
        <v>2013</v>
      </c>
      <c r="B28" s="75">
        <f>I28*'Inflation factors 2022'!$B79</f>
        <v>89.836134287583548</v>
      </c>
      <c r="C28" s="71">
        <f>J28*'Inflation factors 2022'!$B79</f>
        <v>39.240148972976819</v>
      </c>
      <c r="D28" s="75">
        <f>K28*'Inflation factors 2022'!$B79</f>
        <v>538.01856140164978</v>
      </c>
      <c r="E28" s="70">
        <f>L28*'Inflation factors 2022'!$B79</f>
        <v>10.415917707580713</v>
      </c>
      <c r="F28" s="209">
        <f>M28*'Inflation factors 2022'!$B79</f>
        <v>677.51076236979088</v>
      </c>
      <c r="G28" s="210"/>
      <c r="H28" s="63">
        <f t="shared" si="4"/>
        <v>2013</v>
      </c>
      <c r="I28" s="36">
        <f t="shared" si="6"/>
        <v>78.591247999999993</v>
      </c>
      <c r="J28" s="36">
        <f t="shared" si="7"/>
        <v>34.328417000000002</v>
      </c>
      <c r="K28" s="36">
        <f t="shared" si="8"/>
        <v>470.674195</v>
      </c>
      <c r="L28" s="36">
        <f t="shared" si="9"/>
        <v>9.1121459999999992</v>
      </c>
      <c r="M28" s="36">
        <f t="shared" si="10"/>
        <v>592.706006</v>
      </c>
      <c r="N28" s="210"/>
      <c r="O28" s="63">
        <v>2013</v>
      </c>
      <c r="P28" s="51">
        <v>78591248</v>
      </c>
      <c r="Q28" s="51">
        <v>34328417</v>
      </c>
      <c r="R28" s="51">
        <v>470674195</v>
      </c>
      <c r="S28" s="51">
        <v>9112146</v>
      </c>
      <c r="T28" s="51">
        <f t="shared" si="11"/>
        <v>592706006</v>
      </c>
      <c r="U28" s="49"/>
    </row>
    <row r="29" spans="1:21" x14ac:dyDescent="0.2">
      <c r="A29" s="63">
        <f t="shared" si="3"/>
        <v>2014</v>
      </c>
      <c r="B29" s="75">
        <f>I29*'Inflation factors 2022'!$B80</f>
        <v>93.402230817567556</v>
      </c>
      <c r="C29" s="71">
        <f>J29*'Inflation factors 2022'!$B80</f>
        <v>40.984524244510133</v>
      </c>
      <c r="D29" s="75">
        <f>K29*'Inflation factors 2022'!$B80</f>
        <v>548.35138652027024</v>
      </c>
      <c r="E29" s="70">
        <f>L29*'Inflation factors 2022'!$B80</f>
        <v>10.678686326858109</v>
      </c>
      <c r="F29" s="209">
        <f>M29*'Inflation factors 2022'!$B80</f>
        <v>693.41682790920606</v>
      </c>
      <c r="G29" s="210"/>
      <c r="H29" s="63">
        <f t="shared" si="4"/>
        <v>2014</v>
      </c>
      <c r="I29" s="36">
        <f t="shared" si="6"/>
        <v>82.559343999999996</v>
      </c>
      <c r="J29" s="36">
        <f t="shared" si="7"/>
        <v>36.226709</v>
      </c>
      <c r="K29" s="36">
        <f t="shared" si="8"/>
        <v>484.69432</v>
      </c>
      <c r="L29" s="36">
        <f t="shared" si="9"/>
        <v>9.4390180000000008</v>
      </c>
      <c r="M29" s="36">
        <f t="shared" si="10"/>
        <v>612.91939100000002</v>
      </c>
      <c r="N29" s="210"/>
      <c r="O29" s="63">
        <v>2014</v>
      </c>
      <c r="P29" s="51">
        <v>82559344</v>
      </c>
      <c r="Q29" s="51">
        <v>36226709</v>
      </c>
      <c r="R29" s="51">
        <v>484694320</v>
      </c>
      <c r="S29" s="51">
        <v>9439018</v>
      </c>
      <c r="T29" s="51">
        <f t="shared" si="11"/>
        <v>612919391</v>
      </c>
      <c r="U29" s="49"/>
    </row>
    <row r="30" spans="1:21" ht="18" customHeight="1" x14ac:dyDescent="0.2">
      <c r="A30" s="63">
        <f t="shared" si="3"/>
        <v>2015</v>
      </c>
      <c r="B30" s="75">
        <f>I30*'Inflation factors 2022'!$B81</f>
        <v>96.393345133439894</v>
      </c>
      <c r="C30" s="71">
        <f>J30*'Inflation factors 2022'!$B81</f>
        <v>42.202896539260863</v>
      </c>
      <c r="D30" s="75">
        <f>K30*'Inflation factors 2022'!$B81</f>
        <v>552.74037497070719</v>
      </c>
      <c r="E30" s="70">
        <f>L30*'Inflation factors 2022'!$B81</f>
        <v>11.039638769136729</v>
      </c>
      <c r="F30" s="209">
        <f>M30*'Inflation factors 2022'!$B81</f>
        <v>702.37625541254465</v>
      </c>
      <c r="G30" s="210"/>
      <c r="H30" s="63">
        <f t="shared" si="4"/>
        <v>2015</v>
      </c>
      <c r="I30" s="36">
        <f t="shared" si="6"/>
        <v>85.027317999999994</v>
      </c>
      <c r="J30" s="36">
        <f t="shared" si="7"/>
        <v>37.226627000000001</v>
      </c>
      <c r="K30" s="36">
        <f t="shared" si="8"/>
        <v>487.56510700000001</v>
      </c>
      <c r="L30" s="36">
        <f t="shared" si="9"/>
        <v>9.7379219999999993</v>
      </c>
      <c r="M30" s="36">
        <f t="shared" si="10"/>
        <v>619.55697399999997</v>
      </c>
      <c r="N30" s="210"/>
      <c r="O30" s="63">
        <v>2015</v>
      </c>
      <c r="P30" s="51">
        <v>85027318</v>
      </c>
      <c r="Q30" s="51">
        <v>37226627</v>
      </c>
      <c r="R30" s="51">
        <v>487565107</v>
      </c>
      <c r="S30" s="51">
        <v>9737922</v>
      </c>
      <c r="T30" s="51">
        <f t="shared" si="11"/>
        <v>619556974</v>
      </c>
      <c r="U30" s="49"/>
    </row>
    <row r="31" spans="1:21" x14ac:dyDescent="0.2">
      <c r="A31" s="63">
        <f t="shared" si="3"/>
        <v>2016</v>
      </c>
      <c r="B31" s="75">
        <f>I31*'Inflation factors 2022'!$B82</f>
        <v>92.467707052567476</v>
      </c>
      <c r="C31" s="71">
        <f>J31*'Inflation factors 2022'!$B82</f>
        <v>42.893275831849699</v>
      </c>
      <c r="D31" s="75">
        <f>K31*'Inflation factors 2022'!$B82</f>
        <v>521.04157815165854</v>
      </c>
      <c r="E31" s="70">
        <f>L31*'Inflation factors 2022'!$B82</f>
        <v>5.2652441435532236E-3</v>
      </c>
      <c r="F31" s="209">
        <f>M31*'Inflation factors 2022'!$B82</f>
        <v>656.40782515058095</v>
      </c>
      <c r="G31" s="210"/>
      <c r="H31" s="63">
        <f t="shared" si="4"/>
        <v>2016</v>
      </c>
      <c r="I31" s="36">
        <f t="shared" ref="I31" si="12">IF(P31="",".",P31/$R$3)</f>
        <v>81.856030000000004</v>
      </c>
      <c r="J31" s="36">
        <f t="shared" ref="J31" si="13">IF(Q31="",".",Q31/$R$3)</f>
        <v>37.970804999999999</v>
      </c>
      <c r="K31" s="36">
        <f t="shared" ref="K31" si="14">IF(R31="",".",R31/$R$3)</f>
        <v>461.24637899999999</v>
      </c>
      <c r="L31" s="36">
        <f t="shared" ref="L31" si="15">IF(S31="",".",S31/$R$3)</f>
        <v>4.6610000000000002E-3</v>
      </c>
      <c r="M31" s="36">
        <f t="shared" ref="M31" si="16">IF(T31="",".",T31/$R$3)</f>
        <v>581.07787399999995</v>
      </c>
      <c r="N31" s="210"/>
      <c r="O31" s="63">
        <v>2016</v>
      </c>
      <c r="P31" s="51">
        <v>81856030</v>
      </c>
      <c r="Q31" s="51">
        <v>37970805</v>
      </c>
      <c r="R31" s="51">
        <v>461246379</v>
      </c>
      <c r="S31" s="51">
        <v>4661</v>
      </c>
      <c r="T31" s="51">
        <v>581077874</v>
      </c>
      <c r="U31" s="49"/>
    </row>
    <row r="32" spans="1:21" x14ac:dyDescent="0.2">
      <c r="A32" s="63">
        <f t="shared" ref="A32" si="17">O32</f>
        <v>2017</v>
      </c>
      <c r="B32" s="75">
        <f>I32*'Inflation factors 2022'!$B83</f>
        <v>87.082708323599149</v>
      </c>
      <c r="C32" s="71">
        <f>J32*'Inflation factors 2022'!$B83</f>
        <v>40.936456323320151</v>
      </c>
      <c r="D32" s="75">
        <f>K32*'Inflation factors 2022'!$B83</f>
        <v>494.07963526412453</v>
      </c>
      <c r="E32" s="70">
        <f>L32*'Inflation factors 2022'!$B83</f>
        <v>-9.7766993722390137E-4</v>
      </c>
      <c r="F32" s="209">
        <f>M32*'Inflation factors 2022'!$B83</f>
        <v>622.09782224110666</v>
      </c>
      <c r="G32" s="210"/>
      <c r="H32" s="63">
        <f t="shared" ref="H32" si="18">O32</f>
        <v>2017</v>
      </c>
      <c r="I32" s="36">
        <f t="shared" ref="I32" si="19">IF(P32="",".",P32/$R$3)</f>
        <v>77.670508999999996</v>
      </c>
      <c r="J32" s="36">
        <f t="shared" ref="J32" si="20">IF(Q32="",".",Q32/$R$3)</f>
        <v>36.511902999999997</v>
      </c>
      <c r="K32" s="36">
        <f t="shared" ref="K32" si="21">IF(R32="",".",R32/$R$3)</f>
        <v>440.67780499999998</v>
      </c>
      <c r="L32" s="36">
        <f t="shared" ref="L32" si="22">IF(S32="",".",S32/$R$3)</f>
        <v>-8.7200000000000005E-4</v>
      </c>
      <c r="M32" s="36">
        <f t="shared" ref="M32" si="23">IF(T32="",".",T32/$R$3)</f>
        <v>554.85934499999996</v>
      </c>
      <c r="N32" s="210"/>
      <c r="O32" s="63">
        <v>2017</v>
      </c>
      <c r="P32" s="51">
        <v>77670509</v>
      </c>
      <c r="Q32" s="51">
        <v>36511903</v>
      </c>
      <c r="R32" s="51">
        <v>440677805</v>
      </c>
      <c r="S32" s="51">
        <v>-872</v>
      </c>
      <c r="T32" s="51">
        <v>554859345</v>
      </c>
      <c r="U32" s="49"/>
    </row>
    <row r="33" spans="1:21" x14ac:dyDescent="0.2">
      <c r="A33" s="63">
        <f t="shared" ref="A33" si="24">O33</f>
        <v>2018</v>
      </c>
      <c r="B33" s="75">
        <f>I33*'Inflation factors 2022'!$B84</f>
        <v>85.746589952939559</v>
      </c>
      <c r="C33" s="71">
        <f>J33*'Inflation factors 2022'!$B84</f>
        <v>40.630118475020701</v>
      </c>
      <c r="D33" s="75">
        <f>K33*'Inflation factors 2022'!$B84</f>
        <v>491.92001901255861</v>
      </c>
      <c r="E33" s="70">
        <f>L33*'Inflation factors 2022'!$B84</f>
        <v>-8.3520024841291743E-4</v>
      </c>
      <c r="F33" s="209">
        <f>M33*'Inflation factors 2022'!$B84</f>
        <v>618.2958933494341</v>
      </c>
      <c r="G33" s="210"/>
      <c r="H33" s="63">
        <f t="shared" ref="H33" si="25">O33</f>
        <v>2018</v>
      </c>
      <c r="I33" s="36">
        <f t="shared" ref="I33" si="26">IF(P33="",".",P33/$R$3)</f>
        <v>77.307427000000004</v>
      </c>
      <c r="J33" s="36">
        <f t="shared" ref="J33" si="27">IF(Q33="",".",Q33/$R$3)</f>
        <v>36.631309999999999</v>
      </c>
      <c r="K33" s="36">
        <f t="shared" ref="K33" si="28">IF(R33="",".",R33/$R$3)</f>
        <v>443.50534499999998</v>
      </c>
      <c r="L33" s="36">
        <f t="shared" ref="L33" si="29">IF(S33="",".",S33/$R$3)</f>
        <v>-7.5299999999999998E-4</v>
      </c>
      <c r="M33" s="36">
        <f t="shared" ref="M33" si="30">IF(T33="",".",T33/$R$3)</f>
        <v>557.44332999999995</v>
      </c>
      <c r="N33" s="210"/>
      <c r="O33" s="63">
        <v>2018</v>
      </c>
      <c r="P33" s="51">
        <v>77307427</v>
      </c>
      <c r="Q33" s="51">
        <v>36631310</v>
      </c>
      <c r="R33" s="51">
        <v>443505345</v>
      </c>
      <c r="S33" s="51">
        <v>-753</v>
      </c>
      <c r="T33" s="51">
        <v>557443330</v>
      </c>
      <c r="U33" s="49"/>
    </row>
    <row r="34" spans="1:21" x14ac:dyDescent="0.2">
      <c r="A34" s="63">
        <f t="shared" ref="A34:A37" si="31">O34</f>
        <v>2019</v>
      </c>
      <c r="B34" s="75">
        <f>I34*'Inflation factors 2022'!$B85</f>
        <v>84.554952743955198</v>
      </c>
      <c r="C34" s="71">
        <f>J34*'Inflation factors 2022'!$B85</f>
        <v>39.989823242748507</v>
      </c>
      <c r="D34" s="75">
        <f>K34*'Inflation factors 2022'!$B85</f>
        <v>480.78912122644692</v>
      </c>
      <c r="E34" s="70">
        <f>L34*'Inflation factors 2022'!$B85</f>
        <v>-2.3923258959063793E-3</v>
      </c>
      <c r="F34" s="209">
        <f>M34*'Inflation factors 2022'!$B85</f>
        <v>605.3315048872546</v>
      </c>
      <c r="G34" s="210"/>
      <c r="H34" s="63">
        <f t="shared" ref="H34" si="32">O34</f>
        <v>2019</v>
      </c>
      <c r="I34" s="36">
        <f t="shared" ref="I34" si="33">IF(P34="",".",P34/$R$3)</f>
        <v>77.015110000000007</v>
      </c>
      <c r="J34" s="36">
        <f t="shared" ref="J34" si="34">IF(Q34="",".",Q34/$R$3)</f>
        <v>36.423893999999997</v>
      </c>
      <c r="K34" s="36">
        <f t="shared" ref="K34" si="35">IF(R34="",".",R34/$R$3)</f>
        <v>437.91671400000001</v>
      </c>
      <c r="L34" s="36">
        <f t="shared" ref="L34" si="36">IF(S34="",".",S34/$R$3)</f>
        <v>-2.1789999999999999E-3</v>
      </c>
      <c r="M34" s="36">
        <f t="shared" ref="M34" si="37">IF(T34="",".",T34/$R$3)</f>
        <v>551.35353899999996</v>
      </c>
      <c r="N34" s="210"/>
      <c r="O34" s="63">
        <v>2019</v>
      </c>
      <c r="P34" s="51">
        <v>77015110</v>
      </c>
      <c r="Q34" s="51">
        <v>36423894</v>
      </c>
      <c r="R34" s="51">
        <v>437916714</v>
      </c>
      <c r="S34" s="51">
        <v>-2179</v>
      </c>
      <c r="T34" s="51">
        <v>551353539</v>
      </c>
      <c r="U34" s="49"/>
    </row>
    <row r="35" spans="1:21" ht="18" customHeight="1" x14ac:dyDescent="0.2">
      <c r="A35" s="63">
        <f t="shared" si="31"/>
        <v>2020</v>
      </c>
      <c r="B35" s="75">
        <f>I35*'Inflation factors 2022'!$B86</f>
        <v>87.484430565882676</v>
      </c>
      <c r="C35" s="71">
        <f>J35*'Inflation factors 2022'!$B86</f>
        <v>40.267594552851435</v>
      </c>
      <c r="D35" s="75">
        <f>K35*'Inflation factors 2022'!$B86</f>
        <v>478.45693676262266</v>
      </c>
      <c r="E35" s="70">
        <f>L35*'Inflation factors 2022'!$B86</f>
        <v>-6.3058191064293504E-4</v>
      </c>
      <c r="F35" s="209">
        <f>M35*'Inflation factors 2022'!$B86</f>
        <v>606.20833129944606</v>
      </c>
      <c r="G35" s="210"/>
      <c r="H35" s="63">
        <f t="shared" ref="H35:H37" si="38">O35</f>
        <v>2020</v>
      </c>
      <c r="I35" s="36">
        <f t="shared" ref="I35" si="39">IF(P35="",".",P35/$R$3)</f>
        <v>79.911952999999997</v>
      </c>
      <c r="J35" s="36">
        <f t="shared" ref="J35" si="40">IF(Q35="",".",Q35/$R$3)</f>
        <v>36.782111999999998</v>
      </c>
      <c r="K35" s="36">
        <f t="shared" ref="K35" si="41">IF(R35="",".",R35/$R$3)</f>
        <v>437.04266000000001</v>
      </c>
      <c r="L35" s="36">
        <f t="shared" ref="L35" si="42">IF(S35="",".",S35/$R$3)</f>
        <v>-5.7600000000000001E-4</v>
      </c>
      <c r="M35" s="36">
        <f t="shared" ref="M35" si="43">IF(T35="",".",T35/$R$3)</f>
        <v>553.73614899999995</v>
      </c>
      <c r="N35" s="210"/>
      <c r="O35" s="63">
        <v>2020</v>
      </c>
      <c r="P35" s="51">
        <v>79911953</v>
      </c>
      <c r="Q35" s="51">
        <v>36782112</v>
      </c>
      <c r="R35" s="51">
        <v>437042660</v>
      </c>
      <c r="S35" s="51">
        <v>-576</v>
      </c>
      <c r="T35" s="51">
        <v>553736149</v>
      </c>
      <c r="U35" s="49"/>
    </row>
    <row r="36" spans="1:21" ht="18" customHeight="1" x14ac:dyDescent="0.2">
      <c r="A36" s="63">
        <f t="shared" si="31"/>
        <v>2021</v>
      </c>
      <c r="B36" s="75">
        <f>I36*'Inflation factors 2022'!$B87</f>
        <v>91.12206021125823</v>
      </c>
      <c r="C36" s="71">
        <f>J36*'Inflation factors 2022'!$B87</f>
        <v>40.355471311578107</v>
      </c>
      <c r="D36" s="75">
        <f>K36*'Inflation factors 2022'!$B87</f>
        <v>465.87921323471659</v>
      </c>
      <c r="E36" s="70">
        <f>L36*'Inflation factors 2022'!$B87</f>
        <v>0</v>
      </c>
      <c r="F36" s="209">
        <f>M36*'Inflation factors 2022'!$B87</f>
        <v>597.35674475755286</v>
      </c>
      <c r="G36" s="210"/>
      <c r="H36" s="63"/>
      <c r="I36" s="36">
        <f t="shared" ref="I36:I37" si="44">IF(P36="",".",P36/$R$3)</f>
        <v>85.063884999999999</v>
      </c>
      <c r="J36" s="36">
        <f t="shared" ref="J36:J37" si="45">IF(Q36="",".",Q36/$R$3)</f>
        <v>37.672471000000002</v>
      </c>
      <c r="K36" s="36">
        <f t="shared" ref="K36:K37" si="46">IF(R36="",".",R36/$R$3)</f>
        <v>434.90561700000001</v>
      </c>
      <c r="L36" s="36">
        <f t="shared" ref="L36:L37" si="47">IF(S36="",".",S36/$R$3)</f>
        <v>0</v>
      </c>
      <c r="M36" s="36">
        <f t="shared" ref="M36:M37" si="48">IF(T36="",".",T36/$R$3)</f>
        <v>557.64197300000001</v>
      </c>
      <c r="N36" s="210"/>
      <c r="O36" s="63">
        <v>2021</v>
      </c>
      <c r="P36" s="51">
        <v>85063885</v>
      </c>
      <c r="Q36" s="51">
        <v>37672471</v>
      </c>
      <c r="R36" s="51">
        <v>434905617</v>
      </c>
      <c r="S36" s="51">
        <v>0</v>
      </c>
      <c r="T36" s="51">
        <v>557641973</v>
      </c>
      <c r="U36" s="49"/>
    </row>
    <row r="37" spans="1:21" ht="13.15" customHeight="1" x14ac:dyDescent="0.2">
      <c r="A37" s="63">
        <f t="shared" si="31"/>
        <v>2022</v>
      </c>
      <c r="B37" s="75">
        <f>I37*'Inflation factors 2022'!$B88</f>
        <v>92.239930000000001</v>
      </c>
      <c r="C37" s="71">
        <f>J37*'Inflation factors 2022'!$B88</f>
        <v>40.488064000000001</v>
      </c>
      <c r="D37" s="75">
        <f>K37*'Inflation factors 2022'!$B88</f>
        <v>441.17620899999997</v>
      </c>
      <c r="E37" s="70">
        <f>L37*'Inflation factors 2022'!$B88</f>
        <v>0</v>
      </c>
      <c r="F37" s="209">
        <f>M37*'Inflation factors 2022'!$B88</f>
        <v>573.90420300000005</v>
      </c>
      <c r="G37" s="210"/>
      <c r="H37" s="63">
        <f t="shared" si="38"/>
        <v>2022</v>
      </c>
      <c r="I37" s="36">
        <f t="shared" si="44"/>
        <v>92.239930000000001</v>
      </c>
      <c r="J37" s="36">
        <f t="shared" si="45"/>
        <v>40.488064000000001</v>
      </c>
      <c r="K37" s="36">
        <f t="shared" si="46"/>
        <v>441.17620899999997</v>
      </c>
      <c r="L37" s="36">
        <f t="shared" si="47"/>
        <v>0</v>
      </c>
      <c r="M37" s="36">
        <f t="shared" si="48"/>
        <v>573.90420300000005</v>
      </c>
      <c r="N37" s="210"/>
      <c r="O37" s="63">
        <v>2022</v>
      </c>
      <c r="P37" s="51">
        <v>92239930</v>
      </c>
      <c r="Q37" s="51">
        <v>40488064</v>
      </c>
      <c r="R37" s="51">
        <v>441176209</v>
      </c>
      <c r="S37" s="51">
        <v>0</v>
      </c>
      <c r="T37" s="51">
        <v>573904203</v>
      </c>
      <c r="U37" s="49"/>
    </row>
    <row r="38" spans="1:21" x14ac:dyDescent="0.2">
      <c r="B38" s="37"/>
      <c r="C38" s="37"/>
      <c r="D38" s="38"/>
      <c r="E38" s="173" t="str">
        <f>CONCATENATE(LEFT(E4,LEN(E4)-8),(RIGHT(E4,7)))</f>
        <v>Dietay grant</v>
      </c>
      <c r="F38" s="37"/>
    </row>
    <row r="39" spans="1:21" s="39" customFormat="1" ht="11.25" x14ac:dyDescent="0.2">
      <c r="A39" s="39" t="s">
        <v>183</v>
      </c>
      <c r="H39" s="39" t="str">
        <f>A39</f>
        <v>Statistical Information Service 13.2.2023</v>
      </c>
    </row>
    <row r="48" spans="1:21" x14ac:dyDescent="0.2">
      <c r="H48" s="7" t="s">
        <v>0</v>
      </c>
      <c r="O48" s="7" t="s">
        <v>0</v>
      </c>
    </row>
  </sheetData>
  <phoneticPr fontId="0" type="noConversion"/>
  <pageMargins left="0.74803149606299213" right="0.39370078740157483" top="0.59055118110236215" bottom="0.98425196850393704" header="0.39370078740157483" footer="0.39370078740157483"/>
  <pageSetup paperSize="9" orientation="portrait" r:id="rId1"/>
  <headerFooter alignWithMargins="0">
    <oddFooter>&amp;LKela | Section for Analytics and Statistics&amp;2
&amp;G
&amp;10PO Box 450 | FIN-00101 HELSINKI | tilastot@kela.fi | www.kela.fi/statistics&amp;R
&amp;P(&amp;N)</oddFooter>
  </headerFooter>
  <colBreaks count="1" manualBreakCount="1">
    <brk id="7"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G17"/>
  <sheetViews>
    <sheetView workbookViewId="0"/>
  </sheetViews>
  <sheetFormatPr defaultColWidth="9.140625" defaultRowHeight="12.75" x14ac:dyDescent="0.2"/>
  <cols>
    <col min="1" max="1" width="6.140625" style="76" customWidth="1"/>
    <col min="2" max="2" width="9.7109375" style="76" customWidth="1"/>
    <col min="3" max="3" width="10.140625" style="76" customWidth="1"/>
    <col min="4" max="4" width="11.7109375" style="76" customWidth="1"/>
    <col min="5" max="5" width="8.28515625" style="76" customWidth="1"/>
    <col min="6" max="6" width="9.140625" style="76" hidden="1" customWidth="1"/>
    <col min="7" max="16384" width="9.140625" style="76"/>
  </cols>
  <sheetData>
    <row r="1" spans="1:7" s="115" customFormat="1" ht="18" x14ac:dyDescent="0.25">
      <c r="A1" s="128" t="s">
        <v>75</v>
      </c>
      <c r="B1" s="114" t="s">
        <v>173</v>
      </c>
    </row>
    <row r="2" spans="1:7" ht="6.75" customHeight="1" x14ac:dyDescent="0.2">
      <c r="A2" s="92"/>
    </row>
    <row r="3" spans="1:7" ht="18" customHeight="1" x14ac:dyDescent="0.2">
      <c r="A3" s="153" t="s">
        <v>149</v>
      </c>
      <c r="B3" s="153"/>
      <c r="C3" s="153" t="s">
        <v>93</v>
      </c>
      <c r="D3" s="156" t="s">
        <v>120</v>
      </c>
      <c r="E3" s="184"/>
    </row>
    <row r="4" spans="1:7" ht="18" customHeight="1" x14ac:dyDescent="0.2">
      <c r="A4" t="s">
        <v>121</v>
      </c>
      <c r="C4" s="143">
        <v>26906</v>
      </c>
      <c r="D4" s="214">
        <v>95.39</v>
      </c>
      <c r="E4" s="141"/>
      <c r="F4" s="180" t="str">
        <f>A4&amp;" "&amp;FIXED(C4,0)&amp;" recipient, "&amp;FIXED(D4,2)&amp;" "&amp;$D$3</f>
        <v>Basic rate 26 906 recipient, 95,39 EUR/month</v>
      </c>
      <c r="G4" s="94"/>
    </row>
    <row r="5" spans="1:7" x14ac:dyDescent="0.2">
      <c r="A5" t="s">
        <v>122</v>
      </c>
      <c r="C5" s="143">
        <v>1437</v>
      </c>
      <c r="D5" s="214">
        <v>222.58</v>
      </c>
      <c r="E5" s="141"/>
      <c r="F5" s="180" t="str">
        <f t="shared" ref="F5:F6" si="0">A5&amp;" "&amp;FIXED(C5,0)&amp;" recipient, "&amp;FIXED(D5,2)&amp;" "&amp;$D$3</f>
        <v>Middle rate 1 437 recipient, 222,58 EUR/month</v>
      </c>
    </row>
    <row r="6" spans="1:7" x14ac:dyDescent="0.2">
      <c r="A6" t="s">
        <v>123</v>
      </c>
      <c r="C6" s="143">
        <v>1477</v>
      </c>
      <c r="D6" s="214">
        <v>431.6</v>
      </c>
      <c r="E6" s="141"/>
      <c r="F6" s="180" t="str">
        <f t="shared" si="0"/>
        <v>Highest rate 1 477 recipient, 431,60 EUR/month</v>
      </c>
    </row>
    <row r="7" spans="1:7" x14ac:dyDescent="0.2">
      <c r="A7" t="s">
        <v>124</v>
      </c>
      <c r="C7" s="143">
        <v>26</v>
      </c>
      <c r="D7" s="214"/>
      <c r="E7" s="141"/>
      <c r="F7" s="180"/>
    </row>
    <row r="8" spans="1:7" ht="25.5" customHeight="1" x14ac:dyDescent="0.2">
      <c r="A8" t="s">
        <v>104</v>
      </c>
      <c r="C8" s="143">
        <v>42782</v>
      </c>
      <c r="D8" s="214">
        <v>149.38999999999999</v>
      </c>
      <c r="E8" s="93"/>
      <c r="F8" s="76" t="str">
        <f>C3&amp;" "&amp;FIXED(C8,0)</f>
        <v>Number 42 782</v>
      </c>
    </row>
    <row r="9" spans="1:7" x14ac:dyDescent="0.2">
      <c r="D9" s="96"/>
      <c r="E9" s="96"/>
    </row>
    <row r="10" spans="1:7" x14ac:dyDescent="0.2">
      <c r="A10" s="39" t="s">
        <v>183</v>
      </c>
    </row>
    <row r="13" spans="1:7" x14ac:dyDescent="0.2">
      <c r="D13" s="187"/>
      <c r="E13" s="187"/>
    </row>
    <row r="14" spans="1:7" x14ac:dyDescent="0.2">
      <c r="B14" s="188"/>
    </row>
    <row r="15" spans="1:7" x14ac:dyDescent="0.2">
      <c r="B15" s="188"/>
    </row>
    <row r="16" spans="1:7" x14ac:dyDescent="0.2">
      <c r="B16" s="188"/>
    </row>
    <row r="17" spans="2:2" x14ac:dyDescent="0.2">
      <c r="B17" s="188"/>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dimension ref="A1:I41"/>
  <sheetViews>
    <sheetView zoomScaleNormal="100"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6.140625" style="7" customWidth="1"/>
    <col min="2" max="2" width="12.28515625" style="7" customWidth="1"/>
    <col min="3" max="3" width="11.7109375" style="7" customWidth="1"/>
    <col min="4" max="4" width="15.28515625" style="7" customWidth="1"/>
    <col min="5" max="5" width="12.7109375" style="7" customWidth="1"/>
    <col min="6" max="6" width="24" style="7" customWidth="1"/>
    <col min="7" max="7" width="10.140625" style="7" customWidth="1"/>
    <col min="8" max="8" width="8" style="7" customWidth="1"/>
    <col min="9" max="16384" width="9.140625" style="7"/>
  </cols>
  <sheetData>
    <row r="1" spans="1:9" s="26" customFormat="1" ht="18" x14ac:dyDescent="0.25">
      <c r="A1" s="129" t="s">
        <v>76</v>
      </c>
      <c r="B1" s="6" t="str">
        <f>"Recipients of disability allowance for persons under 16 by diagnosis, 1990–"&amp;A37</f>
        <v>Recipients of disability allowance for persons under 16 by diagnosis, 1990–2022</v>
      </c>
    </row>
    <row r="2" spans="1:9" s="13" customFormat="1" ht="6.75" customHeight="1" x14ac:dyDescent="0.2">
      <c r="B2" s="7"/>
      <c r="C2" s="7"/>
      <c r="D2" s="7"/>
      <c r="E2" s="7"/>
      <c r="G2" s="7"/>
    </row>
    <row r="3" spans="1:9" s="13" customFormat="1" x14ac:dyDescent="0.2">
      <c r="A3" s="64" t="s">
        <v>107</v>
      </c>
      <c r="B3" s="200" t="s">
        <v>93</v>
      </c>
      <c r="C3" s="201"/>
      <c r="D3" s="201"/>
      <c r="E3" s="201"/>
      <c r="F3" s="201"/>
      <c r="G3" s="201"/>
      <c r="H3" s="201"/>
    </row>
    <row r="4" spans="1:9" s="58" customFormat="1" ht="51" customHeight="1" x14ac:dyDescent="0.2">
      <c r="A4" s="57"/>
      <c r="B4" s="219" t="s">
        <v>108</v>
      </c>
      <c r="C4" s="219" t="s">
        <v>109</v>
      </c>
      <c r="D4" s="219" t="s">
        <v>110</v>
      </c>
      <c r="E4" s="219" t="s">
        <v>111</v>
      </c>
      <c r="F4" s="219" t="s">
        <v>112</v>
      </c>
      <c r="G4" s="219" t="s">
        <v>113</v>
      </c>
      <c r="H4" s="219" t="s">
        <v>104</v>
      </c>
      <c r="I4" s="60"/>
    </row>
    <row r="5" spans="1:9" ht="18" customHeight="1" x14ac:dyDescent="0.2">
      <c r="A5" s="63">
        <v>1990</v>
      </c>
      <c r="B5" s="68">
        <v>3211</v>
      </c>
      <c r="C5" s="66">
        <v>5104</v>
      </c>
      <c r="D5" s="66">
        <v>8281</v>
      </c>
      <c r="E5" s="67">
        <v>900</v>
      </c>
      <c r="F5" s="212">
        <v>3357</v>
      </c>
      <c r="G5" s="65">
        <f t="shared" ref="G5:G37" si="0">(H5-SUM(B5:F5))</f>
        <v>12295</v>
      </c>
      <c r="H5" s="54">
        <v>33148</v>
      </c>
    </row>
    <row r="6" spans="1:9" x14ac:dyDescent="0.2">
      <c r="A6" s="63">
        <v>1991</v>
      </c>
      <c r="B6" s="68">
        <v>3335</v>
      </c>
      <c r="C6" s="66">
        <v>5952</v>
      </c>
      <c r="D6" s="66">
        <v>10111</v>
      </c>
      <c r="E6" s="67">
        <v>1167</v>
      </c>
      <c r="F6" s="212">
        <v>3617</v>
      </c>
      <c r="G6" s="65">
        <f t="shared" si="0"/>
        <v>14109</v>
      </c>
      <c r="H6" s="54">
        <v>38291</v>
      </c>
    </row>
    <row r="7" spans="1:9" x14ac:dyDescent="0.2">
      <c r="A7" s="63">
        <v>1992</v>
      </c>
      <c r="B7" s="68">
        <v>3318</v>
      </c>
      <c r="C7" s="66">
        <v>6486</v>
      </c>
      <c r="D7" s="66">
        <v>11150</v>
      </c>
      <c r="E7" s="67">
        <v>1291</v>
      </c>
      <c r="F7" s="212">
        <v>3666</v>
      </c>
      <c r="G7" s="65">
        <f t="shared" si="0"/>
        <v>14935</v>
      </c>
      <c r="H7" s="54">
        <v>40846</v>
      </c>
    </row>
    <row r="8" spans="1:9" x14ac:dyDescent="0.2">
      <c r="A8" s="63">
        <v>1993</v>
      </c>
      <c r="B8" s="68">
        <v>3202</v>
      </c>
      <c r="C8" s="66">
        <v>6799</v>
      </c>
      <c r="D8" s="66">
        <v>12038</v>
      </c>
      <c r="E8" s="67">
        <v>1382</v>
      </c>
      <c r="F8" s="212">
        <v>3703</v>
      </c>
      <c r="G8" s="65">
        <f t="shared" si="0"/>
        <v>14616</v>
      </c>
      <c r="H8" s="54">
        <v>41740</v>
      </c>
    </row>
    <row r="9" spans="1:9" x14ac:dyDescent="0.2">
      <c r="A9" s="63">
        <v>1994</v>
      </c>
      <c r="B9" s="68">
        <v>3235</v>
      </c>
      <c r="C9" s="66">
        <v>7379</v>
      </c>
      <c r="D9" s="66">
        <v>11706</v>
      </c>
      <c r="E9" s="67">
        <v>1501</v>
      </c>
      <c r="F9" s="212">
        <v>3653</v>
      </c>
      <c r="G9" s="65">
        <f t="shared" si="0"/>
        <v>14169</v>
      </c>
      <c r="H9" s="54">
        <v>41643</v>
      </c>
    </row>
    <row r="10" spans="1:9" ht="18" customHeight="1" x14ac:dyDescent="0.2">
      <c r="A10" s="63">
        <v>1995</v>
      </c>
      <c r="B10" s="68">
        <v>3235</v>
      </c>
      <c r="C10" s="66">
        <v>7884</v>
      </c>
      <c r="D10" s="66">
        <v>12305</v>
      </c>
      <c r="E10" s="67">
        <v>1522</v>
      </c>
      <c r="F10" s="212">
        <v>3591</v>
      </c>
      <c r="G10" s="65">
        <f t="shared" si="0"/>
        <v>13561</v>
      </c>
      <c r="H10" s="54">
        <v>42098</v>
      </c>
    </row>
    <row r="11" spans="1:9" x14ac:dyDescent="0.2">
      <c r="A11" s="63">
        <v>1996</v>
      </c>
      <c r="B11" s="68">
        <v>3394</v>
      </c>
      <c r="C11" s="66">
        <v>8612</v>
      </c>
      <c r="D11" s="66">
        <v>13923</v>
      </c>
      <c r="E11" s="67">
        <v>1454</v>
      </c>
      <c r="F11" s="212">
        <v>3634</v>
      </c>
      <c r="G11" s="65">
        <f t="shared" si="0"/>
        <v>13547</v>
      </c>
      <c r="H11" s="54">
        <v>44564</v>
      </c>
    </row>
    <row r="12" spans="1:9" x14ac:dyDescent="0.2">
      <c r="A12" s="63">
        <v>1997</v>
      </c>
      <c r="B12" s="68">
        <v>3466</v>
      </c>
      <c r="C12" s="66">
        <v>9272</v>
      </c>
      <c r="D12" s="66">
        <v>15417</v>
      </c>
      <c r="E12" s="67">
        <v>1513</v>
      </c>
      <c r="F12" s="212">
        <v>3622</v>
      </c>
      <c r="G12" s="65">
        <f t="shared" si="0"/>
        <v>12701</v>
      </c>
      <c r="H12" s="54">
        <v>45991</v>
      </c>
    </row>
    <row r="13" spans="1:9" x14ac:dyDescent="0.2">
      <c r="A13" s="63">
        <v>1998</v>
      </c>
      <c r="B13" s="68">
        <v>3527</v>
      </c>
      <c r="C13" s="66">
        <v>9652</v>
      </c>
      <c r="D13" s="66">
        <v>15444</v>
      </c>
      <c r="E13" s="67">
        <v>1480</v>
      </c>
      <c r="F13" s="212">
        <v>3646</v>
      </c>
      <c r="G13" s="65">
        <f t="shared" si="0"/>
        <v>11415</v>
      </c>
      <c r="H13" s="54">
        <v>45164</v>
      </c>
    </row>
    <row r="14" spans="1:9" x14ac:dyDescent="0.2">
      <c r="A14" s="63">
        <v>1999</v>
      </c>
      <c r="B14" s="68">
        <v>3671</v>
      </c>
      <c r="C14" s="66">
        <v>10373</v>
      </c>
      <c r="D14" s="66">
        <v>15761</v>
      </c>
      <c r="E14" s="67">
        <v>1593</v>
      </c>
      <c r="F14" s="212">
        <v>3599</v>
      </c>
      <c r="G14" s="65">
        <f t="shared" si="0"/>
        <v>11029</v>
      </c>
      <c r="H14" s="54">
        <v>46026</v>
      </c>
    </row>
    <row r="15" spans="1:9" ht="18" customHeight="1" x14ac:dyDescent="0.2">
      <c r="A15" s="63">
        <v>2000</v>
      </c>
      <c r="B15" s="68">
        <v>3721</v>
      </c>
      <c r="C15" s="66">
        <v>10989</v>
      </c>
      <c r="D15" s="66">
        <v>16045</v>
      </c>
      <c r="E15" s="67">
        <v>1695</v>
      </c>
      <c r="F15" s="212">
        <v>3596</v>
      </c>
      <c r="G15" s="65">
        <f t="shared" si="0"/>
        <v>10759</v>
      </c>
      <c r="H15" s="54">
        <v>46805</v>
      </c>
    </row>
    <row r="16" spans="1:9" x14ac:dyDescent="0.2">
      <c r="A16" s="63">
        <v>2001</v>
      </c>
      <c r="B16" s="68">
        <v>3840</v>
      </c>
      <c r="C16" s="66">
        <v>11624</v>
      </c>
      <c r="D16" s="66">
        <v>15101</v>
      </c>
      <c r="E16" s="67">
        <v>1858</v>
      </c>
      <c r="F16" s="212">
        <v>3595</v>
      </c>
      <c r="G16" s="65">
        <f t="shared" si="0"/>
        <v>10731</v>
      </c>
      <c r="H16" s="54">
        <v>46749</v>
      </c>
    </row>
    <row r="17" spans="1:8" x14ac:dyDescent="0.2">
      <c r="A17" s="63">
        <v>2002</v>
      </c>
      <c r="B17" s="68">
        <v>3927</v>
      </c>
      <c r="C17" s="66">
        <v>12384</v>
      </c>
      <c r="D17" s="66">
        <v>10450</v>
      </c>
      <c r="E17" s="67">
        <v>1708</v>
      </c>
      <c r="F17" s="212">
        <v>3598</v>
      </c>
      <c r="G17" s="65">
        <f t="shared" si="0"/>
        <v>9387</v>
      </c>
      <c r="H17" s="54">
        <v>41454</v>
      </c>
    </row>
    <row r="18" spans="1:8" x14ac:dyDescent="0.2">
      <c r="A18" s="63">
        <v>2003</v>
      </c>
      <c r="B18" s="68">
        <v>3957</v>
      </c>
      <c r="C18" s="66">
        <v>12560</v>
      </c>
      <c r="D18" s="66">
        <v>8457</v>
      </c>
      <c r="E18" s="67">
        <v>1711</v>
      </c>
      <c r="F18" s="212">
        <v>3556</v>
      </c>
      <c r="G18" s="65">
        <f t="shared" si="0"/>
        <v>8932</v>
      </c>
      <c r="H18" s="54">
        <v>39173</v>
      </c>
    </row>
    <row r="19" spans="1:8" x14ac:dyDescent="0.2">
      <c r="A19" s="63">
        <v>2004</v>
      </c>
      <c r="B19" s="68">
        <v>4174</v>
      </c>
      <c r="C19" s="66">
        <v>13217</v>
      </c>
      <c r="D19" s="66">
        <v>7338</v>
      </c>
      <c r="E19" s="67">
        <v>1872</v>
      </c>
      <c r="F19" s="212">
        <v>3554</v>
      </c>
      <c r="G19" s="65">
        <f t="shared" si="0"/>
        <v>8857</v>
      </c>
      <c r="H19" s="54">
        <v>39012</v>
      </c>
    </row>
    <row r="20" spans="1:8" ht="18" customHeight="1" x14ac:dyDescent="0.2">
      <c r="A20" s="63">
        <v>2005</v>
      </c>
      <c r="B20" s="68">
        <v>4308</v>
      </c>
      <c r="C20" s="66">
        <v>13330</v>
      </c>
      <c r="D20" s="66">
        <v>6371</v>
      </c>
      <c r="E20" s="67">
        <v>1901</v>
      </c>
      <c r="F20" s="212">
        <v>3458</v>
      </c>
      <c r="G20" s="65">
        <f t="shared" si="0"/>
        <v>8425</v>
      </c>
      <c r="H20" s="54">
        <v>37793</v>
      </c>
    </row>
    <row r="21" spans="1:8" x14ac:dyDescent="0.2">
      <c r="A21" s="63">
        <v>2006</v>
      </c>
      <c r="B21" s="68">
        <v>4396</v>
      </c>
      <c r="C21" s="66">
        <v>13533</v>
      </c>
      <c r="D21" s="66">
        <v>5898</v>
      </c>
      <c r="E21" s="67">
        <v>2064</v>
      </c>
      <c r="F21" s="212">
        <v>3429</v>
      </c>
      <c r="G21" s="65">
        <f t="shared" si="0"/>
        <v>8045</v>
      </c>
      <c r="H21" s="54">
        <v>37365</v>
      </c>
    </row>
    <row r="22" spans="1:8" x14ac:dyDescent="0.2">
      <c r="A22" s="63">
        <v>2007</v>
      </c>
      <c r="B22" s="68">
        <v>4476</v>
      </c>
      <c r="C22" s="66">
        <v>13616</v>
      </c>
      <c r="D22" s="66">
        <v>5008</v>
      </c>
      <c r="E22" s="67">
        <v>2171</v>
      </c>
      <c r="F22" s="212">
        <v>3311</v>
      </c>
      <c r="G22" s="65">
        <f t="shared" si="0"/>
        <v>7409</v>
      </c>
      <c r="H22" s="54">
        <v>35991</v>
      </c>
    </row>
    <row r="23" spans="1:8" x14ac:dyDescent="0.2">
      <c r="A23" s="63">
        <v>2008</v>
      </c>
      <c r="B23" s="68">
        <v>4553</v>
      </c>
      <c r="C23" s="66">
        <v>13461</v>
      </c>
      <c r="D23" s="66">
        <v>4035</v>
      </c>
      <c r="E23" s="67">
        <v>2270</v>
      </c>
      <c r="F23" s="212">
        <v>3226</v>
      </c>
      <c r="G23" s="65">
        <f t="shared" si="0"/>
        <v>6907</v>
      </c>
      <c r="H23" s="54">
        <v>34452</v>
      </c>
    </row>
    <row r="24" spans="1:8" x14ac:dyDescent="0.2">
      <c r="A24" s="63">
        <v>2009</v>
      </c>
      <c r="B24" s="68">
        <v>4552</v>
      </c>
      <c r="C24" s="66">
        <v>13279</v>
      </c>
      <c r="D24" s="66">
        <v>3723</v>
      </c>
      <c r="E24" s="67">
        <v>2337</v>
      </c>
      <c r="F24" s="212">
        <v>3043</v>
      </c>
      <c r="G24" s="65">
        <f t="shared" si="0"/>
        <v>6309</v>
      </c>
      <c r="H24" s="54">
        <v>33243</v>
      </c>
    </row>
    <row r="25" spans="1:8" ht="18" customHeight="1" x14ac:dyDescent="0.2">
      <c r="A25" s="63">
        <v>2010</v>
      </c>
      <c r="B25" s="68">
        <v>4573</v>
      </c>
      <c r="C25" s="66">
        <v>13453</v>
      </c>
      <c r="D25" s="66">
        <v>3930</v>
      </c>
      <c r="E25" s="67">
        <v>2362</v>
      </c>
      <c r="F25" s="212">
        <v>3017</v>
      </c>
      <c r="G25" s="65">
        <f t="shared" si="0"/>
        <v>5928</v>
      </c>
      <c r="H25" s="54">
        <v>33263</v>
      </c>
    </row>
    <row r="26" spans="1:8" x14ac:dyDescent="0.2">
      <c r="A26" s="63">
        <v>2011</v>
      </c>
      <c r="B26" s="68">
        <v>4668</v>
      </c>
      <c r="C26" s="66">
        <v>14588</v>
      </c>
      <c r="D26" s="66">
        <v>4130</v>
      </c>
      <c r="E26" s="67">
        <v>2453</v>
      </c>
      <c r="F26" s="212">
        <v>3034</v>
      </c>
      <c r="G26" s="65">
        <f t="shared" si="0"/>
        <v>6082</v>
      </c>
      <c r="H26" s="54">
        <v>34955</v>
      </c>
    </row>
    <row r="27" spans="1:8" x14ac:dyDescent="0.2">
      <c r="A27" s="63">
        <v>2012</v>
      </c>
      <c r="B27" s="68">
        <v>4638</v>
      </c>
      <c r="C27" s="66">
        <v>15535</v>
      </c>
      <c r="D27" s="66">
        <v>3015</v>
      </c>
      <c r="E27" s="67">
        <v>2544</v>
      </c>
      <c r="F27" s="212">
        <v>3000</v>
      </c>
      <c r="G27" s="65">
        <f t="shared" si="0"/>
        <v>5793</v>
      </c>
      <c r="H27" s="54">
        <v>34525</v>
      </c>
    </row>
    <row r="28" spans="1:8" x14ac:dyDescent="0.2">
      <c r="A28" s="63">
        <v>2013</v>
      </c>
      <c r="B28" s="68">
        <v>4614</v>
      </c>
      <c r="C28" s="66">
        <v>17151</v>
      </c>
      <c r="D28" s="66">
        <v>2157</v>
      </c>
      <c r="E28" s="67">
        <v>2415</v>
      </c>
      <c r="F28" s="212">
        <v>2987</v>
      </c>
      <c r="G28" s="65">
        <f t="shared" si="0"/>
        <v>5497</v>
      </c>
      <c r="H28" s="54">
        <v>34821</v>
      </c>
    </row>
    <row r="29" spans="1:8" x14ac:dyDescent="0.2">
      <c r="A29" s="63">
        <v>2014</v>
      </c>
      <c r="B29" s="68">
        <v>4590</v>
      </c>
      <c r="C29" s="66">
        <v>18113</v>
      </c>
      <c r="D29" s="66">
        <v>1779</v>
      </c>
      <c r="E29" s="67">
        <v>2518</v>
      </c>
      <c r="F29" s="212">
        <v>2953</v>
      </c>
      <c r="G29" s="65">
        <f t="shared" si="0"/>
        <v>5336</v>
      </c>
      <c r="H29" s="54">
        <v>35289</v>
      </c>
    </row>
    <row r="30" spans="1:8" ht="18" customHeight="1" x14ac:dyDescent="0.2">
      <c r="A30" s="63">
        <v>2015</v>
      </c>
      <c r="B30" s="68">
        <v>4627</v>
      </c>
      <c r="C30" s="66">
        <v>19737</v>
      </c>
      <c r="D30" s="66">
        <v>1693</v>
      </c>
      <c r="E30" s="67">
        <v>2622</v>
      </c>
      <c r="F30" s="212">
        <v>2907</v>
      </c>
      <c r="G30" s="65">
        <f t="shared" si="0"/>
        <v>5247</v>
      </c>
      <c r="H30" s="54">
        <v>36833</v>
      </c>
    </row>
    <row r="31" spans="1:8" x14ac:dyDescent="0.2">
      <c r="A31" s="63">
        <v>2016</v>
      </c>
      <c r="B31" s="68">
        <v>4532</v>
      </c>
      <c r="C31" s="66">
        <v>19509</v>
      </c>
      <c r="D31" s="66">
        <v>1402</v>
      </c>
      <c r="E31" s="67">
        <v>2695</v>
      </c>
      <c r="F31" s="212">
        <v>2667</v>
      </c>
      <c r="G31" s="65">
        <f t="shared" si="0"/>
        <v>4751</v>
      </c>
      <c r="H31" s="54">
        <v>35556</v>
      </c>
    </row>
    <row r="32" spans="1:8" x14ac:dyDescent="0.2">
      <c r="A32" s="63">
        <v>2017</v>
      </c>
      <c r="B32" s="68">
        <v>4549</v>
      </c>
      <c r="C32" s="66">
        <v>19582</v>
      </c>
      <c r="D32" s="66">
        <v>1228</v>
      </c>
      <c r="E32" s="67">
        <v>2780</v>
      </c>
      <c r="F32" s="212">
        <v>2603</v>
      </c>
      <c r="G32" s="65">
        <f t="shared" si="0"/>
        <v>4189</v>
      </c>
      <c r="H32" s="54">
        <v>34931</v>
      </c>
    </row>
    <row r="33" spans="1:8" x14ac:dyDescent="0.2">
      <c r="A33" s="63">
        <v>2018</v>
      </c>
      <c r="B33" s="68">
        <v>4602</v>
      </c>
      <c r="C33" s="66">
        <v>21129</v>
      </c>
      <c r="D33" s="66">
        <v>1195</v>
      </c>
      <c r="E33" s="67">
        <v>2809</v>
      </c>
      <c r="F33" s="212">
        <v>2555</v>
      </c>
      <c r="G33" s="65">
        <f t="shared" si="0"/>
        <v>3916</v>
      </c>
      <c r="H33" s="54">
        <v>36206</v>
      </c>
    </row>
    <row r="34" spans="1:8" x14ac:dyDescent="0.2">
      <c r="A34" s="63">
        <v>2019</v>
      </c>
      <c r="B34" s="68">
        <v>4515</v>
      </c>
      <c r="C34" s="66">
        <v>21886</v>
      </c>
      <c r="D34" s="66">
        <v>1142</v>
      </c>
      <c r="E34" s="67">
        <v>2875</v>
      </c>
      <c r="F34" s="212">
        <v>2465</v>
      </c>
      <c r="G34" s="65">
        <f t="shared" si="0"/>
        <v>3711</v>
      </c>
      <c r="H34" s="54">
        <v>36594</v>
      </c>
    </row>
    <row r="35" spans="1:8" ht="18" customHeight="1" x14ac:dyDescent="0.2">
      <c r="A35" s="63">
        <v>2020</v>
      </c>
      <c r="B35" s="68">
        <v>4453</v>
      </c>
      <c r="C35" s="66">
        <v>23146</v>
      </c>
      <c r="D35" s="66">
        <v>1037</v>
      </c>
      <c r="E35" s="67">
        <v>2930</v>
      </c>
      <c r="F35" s="212">
        <v>2392</v>
      </c>
      <c r="G35" s="65">
        <f t="shared" si="0"/>
        <v>2636</v>
      </c>
      <c r="H35" s="54">
        <v>36594</v>
      </c>
    </row>
    <row r="36" spans="1:8" ht="12.75" customHeight="1" x14ac:dyDescent="0.2">
      <c r="A36" s="63">
        <v>2021</v>
      </c>
      <c r="B36" s="68">
        <v>4550</v>
      </c>
      <c r="C36" s="66">
        <v>26369</v>
      </c>
      <c r="D36" s="66">
        <v>677</v>
      </c>
      <c r="E36" s="67">
        <v>2940</v>
      </c>
      <c r="F36" s="212">
        <v>2276</v>
      </c>
      <c r="G36" s="65">
        <f t="shared" si="0"/>
        <v>3276</v>
      </c>
      <c r="H36" s="54">
        <v>40088</v>
      </c>
    </row>
    <row r="37" spans="1:8" ht="13.15" customHeight="1" x14ac:dyDescent="0.2">
      <c r="A37" s="63">
        <v>2022</v>
      </c>
      <c r="B37" s="68">
        <v>4598</v>
      </c>
      <c r="C37" s="66">
        <v>29099</v>
      </c>
      <c r="D37" s="66">
        <v>727</v>
      </c>
      <c r="E37" s="67">
        <v>2980</v>
      </c>
      <c r="F37" s="212">
        <v>2178</v>
      </c>
      <c r="G37" s="65">
        <f t="shared" si="0"/>
        <v>3200</v>
      </c>
      <c r="H37" s="54">
        <v>42782</v>
      </c>
    </row>
    <row r="38" spans="1:8" x14ac:dyDescent="0.2">
      <c r="B38" s="53"/>
      <c r="C38" s="53"/>
      <c r="D38" s="53"/>
      <c r="E38" s="53"/>
      <c r="F38" s="53"/>
      <c r="G38" s="53"/>
      <c r="H38" s="53"/>
    </row>
    <row r="39" spans="1:8" s="39" customFormat="1" ht="11.25" x14ac:dyDescent="0.2">
      <c r="A39" s="39" t="s">
        <v>166</v>
      </c>
      <c r="B39" s="56"/>
      <c r="C39" s="56"/>
      <c r="D39" s="56"/>
      <c r="E39" s="56"/>
      <c r="F39" s="56"/>
      <c r="G39" s="56"/>
      <c r="H39" s="56"/>
    </row>
    <row r="40" spans="1:8" s="39" customFormat="1" ht="6.75" customHeight="1" x14ac:dyDescent="0.2">
      <c r="A40" s="39" t="s">
        <v>0</v>
      </c>
    </row>
    <row r="41" spans="1:8" s="39" customFormat="1" ht="11.25" x14ac:dyDescent="0.2">
      <c r="A41" s="39" t="s">
        <v>183</v>
      </c>
    </row>
  </sheetData>
  <phoneticPr fontId="0" type="noConversion"/>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rowBreaks count="1" manualBreakCount="1">
    <brk id="24" max="16383" man="1"/>
  </rowBreaks>
  <ignoredErrors>
    <ignoredError sqref="G5:G33"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0"/>
  <dimension ref="A1:J51"/>
  <sheetViews>
    <sheetView workbookViewId="0">
      <pane xSplit="1" ySplit="4" topLeftCell="B5" activePane="bottomRight" state="frozen"/>
      <selection activeCell="A42" sqref="A42"/>
      <selection pane="topRight" activeCell="A42" sqref="A42"/>
      <selection pane="bottomLeft" activeCell="A42" sqref="A42"/>
      <selection pane="bottomRight" activeCell="B5" sqref="B5"/>
    </sheetView>
  </sheetViews>
  <sheetFormatPr defaultColWidth="9.140625" defaultRowHeight="12.75" x14ac:dyDescent="0.2"/>
  <cols>
    <col min="1" max="1" width="6.140625" style="95" customWidth="1"/>
    <col min="2" max="2" width="11.28515625" style="95" customWidth="1"/>
    <col min="3" max="3" width="13.28515625" style="95" bestFit="1" customWidth="1"/>
    <col min="4" max="4" width="3.7109375" style="95" customWidth="1"/>
    <col min="5" max="5" width="11.85546875" style="95" bestFit="1" customWidth="1"/>
    <col min="6" max="6" width="13.28515625" style="95" bestFit="1" customWidth="1"/>
    <col min="7" max="7" width="9.140625" style="95"/>
    <col min="8" max="9" width="9.140625" style="95" hidden="1" customWidth="1"/>
    <col min="10" max="16384" width="9.140625" style="95"/>
  </cols>
  <sheetData>
    <row r="1" spans="1:10" s="127" customFormat="1" ht="36" customHeight="1" x14ac:dyDescent="0.2">
      <c r="A1" s="197" t="s">
        <v>88</v>
      </c>
      <c r="B1" s="234" t="s">
        <v>174</v>
      </c>
      <c r="C1" s="234"/>
      <c r="D1" s="234"/>
      <c r="E1" s="234"/>
      <c r="F1" s="234"/>
      <c r="G1" s="234"/>
      <c r="H1" s="234"/>
      <c r="I1" s="234"/>
      <c r="J1" s="234"/>
    </row>
    <row r="2" spans="1:10" ht="6.75" customHeight="1" x14ac:dyDescent="0.2">
      <c r="A2" s="179" t="str">
        <f>CONCATENATE(LEFT(A3,LEN(A3)-7),(RIGHT(A3,5)))</f>
        <v>Aggroup</v>
      </c>
    </row>
    <row r="3" spans="1:10" ht="12.75" customHeight="1" x14ac:dyDescent="0.2">
      <c r="A3" s="232" t="s">
        <v>150</v>
      </c>
      <c r="B3" s="221" t="s">
        <v>156</v>
      </c>
      <c r="C3" s="175"/>
      <c r="D3" s="174"/>
      <c r="E3" s="221" t="s">
        <v>157</v>
      </c>
      <c r="F3" s="175"/>
    </row>
    <row r="4" spans="1:10" s="124" customFormat="1" ht="67.5" customHeight="1" x14ac:dyDescent="0.2">
      <c r="A4" s="233"/>
      <c r="B4" s="219" t="s">
        <v>161</v>
      </c>
      <c r="C4" s="219" t="s">
        <v>168</v>
      </c>
      <c r="D4" s="218"/>
      <c r="E4" s="219" t="s">
        <v>169</v>
      </c>
      <c r="F4" s="219" t="s">
        <v>168</v>
      </c>
    </row>
    <row r="5" spans="1:10" ht="18" customHeight="1" x14ac:dyDescent="0.2">
      <c r="A5" s="99" t="s">
        <v>34</v>
      </c>
      <c r="B5" s="189" t="s">
        <v>91</v>
      </c>
      <c r="C5" s="176">
        <v>2562</v>
      </c>
      <c r="D5" s="177"/>
      <c r="E5" s="189" t="s">
        <v>91</v>
      </c>
      <c r="F5" s="176">
        <v>1510</v>
      </c>
      <c r="H5" s="95" t="e">
        <f>B5*-1</f>
        <v>#VALUE!</v>
      </c>
      <c r="I5" s="95">
        <f>C5*-1</f>
        <v>-2562</v>
      </c>
    </row>
    <row r="6" spans="1:10" x14ac:dyDescent="0.2">
      <c r="A6" s="99" t="s">
        <v>33</v>
      </c>
      <c r="B6" s="189" t="s">
        <v>91</v>
      </c>
      <c r="C6" s="176">
        <v>11496</v>
      </c>
      <c r="D6" s="177"/>
      <c r="E6" s="189" t="s">
        <v>91</v>
      </c>
      <c r="F6" s="176">
        <v>5537</v>
      </c>
      <c r="H6" s="95" t="e">
        <f t="shared" ref="H6:H25" si="0">B6*-1</f>
        <v>#VALUE!</v>
      </c>
      <c r="I6" s="95">
        <f t="shared" ref="I6:I25" si="1">C6*-1</f>
        <v>-11496</v>
      </c>
    </row>
    <row r="7" spans="1:10" x14ac:dyDescent="0.2">
      <c r="A7" s="99" t="s">
        <v>32</v>
      </c>
      <c r="B7" s="189" t="s">
        <v>91</v>
      </c>
      <c r="C7" s="176">
        <v>11428</v>
      </c>
      <c r="D7" s="177"/>
      <c r="E7" s="189" t="s">
        <v>91</v>
      </c>
      <c r="F7" s="176">
        <v>6474</v>
      </c>
      <c r="H7" s="95" t="e">
        <f t="shared" si="0"/>
        <v>#VALUE!</v>
      </c>
      <c r="I7" s="95">
        <f t="shared" si="1"/>
        <v>-11428</v>
      </c>
    </row>
    <row r="8" spans="1:10" x14ac:dyDescent="0.2">
      <c r="A8" s="99" t="s">
        <v>31</v>
      </c>
      <c r="B8" s="176">
        <v>2388</v>
      </c>
      <c r="C8" s="176">
        <v>2091</v>
      </c>
      <c r="D8" s="177"/>
      <c r="E8" s="178">
        <v>2188</v>
      </c>
      <c r="F8" s="176">
        <v>1684</v>
      </c>
      <c r="H8" s="95">
        <f t="shared" si="0"/>
        <v>-2388</v>
      </c>
      <c r="I8" s="95">
        <f t="shared" si="1"/>
        <v>-2091</v>
      </c>
    </row>
    <row r="9" spans="1:10" x14ac:dyDescent="0.2">
      <c r="A9" s="99" t="s">
        <v>30</v>
      </c>
      <c r="B9" s="176">
        <v>929</v>
      </c>
      <c r="C9" s="189" t="s">
        <v>91</v>
      </c>
      <c r="D9" s="177"/>
      <c r="E9" s="178">
        <v>938</v>
      </c>
      <c r="F9" s="189" t="s">
        <v>91</v>
      </c>
      <c r="H9" s="95">
        <f t="shared" si="0"/>
        <v>-929</v>
      </c>
      <c r="I9" s="95" t="e">
        <f t="shared" si="1"/>
        <v>#VALUE!</v>
      </c>
    </row>
    <row r="10" spans="1:10" x14ac:dyDescent="0.2">
      <c r="A10" s="99" t="s">
        <v>29</v>
      </c>
      <c r="B10" s="178">
        <v>467</v>
      </c>
      <c r="C10" s="189" t="s">
        <v>91</v>
      </c>
      <c r="D10" s="177"/>
      <c r="E10" s="178">
        <v>584</v>
      </c>
      <c r="F10" s="189" t="s">
        <v>91</v>
      </c>
      <c r="H10" s="95">
        <f t="shared" si="0"/>
        <v>-467</v>
      </c>
      <c r="I10" s="95" t="e">
        <f t="shared" si="1"/>
        <v>#VALUE!</v>
      </c>
    </row>
    <row r="11" spans="1:10" x14ac:dyDescent="0.2">
      <c r="A11" s="99" t="s">
        <v>28</v>
      </c>
      <c r="B11" s="176">
        <v>446</v>
      </c>
      <c r="C11" s="189" t="s">
        <v>91</v>
      </c>
      <c r="D11" s="177"/>
      <c r="E11" s="178">
        <v>494</v>
      </c>
      <c r="F11" s="189" t="s">
        <v>91</v>
      </c>
      <c r="H11" s="95">
        <f t="shared" si="0"/>
        <v>-446</v>
      </c>
      <c r="I11" s="95" t="e">
        <f t="shared" si="1"/>
        <v>#VALUE!</v>
      </c>
    </row>
    <row r="12" spans="1:10" x14ac:dyDescent="0.2">
      <c r="A12" s="99" t="s">
        <v>27</v>
      </c>
      <c r="B12" s="178">
        <v>444</v>
      </c>
      <c r="C12" s="189" t="s">
        <v>91</v>
      </c>
      <c r="D12" s="177"/>
      <c r="E12" s="178">
        <v>518</v>
      </c>
      <c r="F12" s="189" t="s">
        <v>91</v>
      </c>
      <c r="H12" s="95">
        <f t="shared" si="0"/>
        <v>-444</v>
      </c>
      <c r="I12" s="95" t="e">
        <f t="shared" si="1"/>
        <v>#VALUE!</v>
      </c>
    </row>
    <row r="13" spans="1:10" x14ac:dyDescent="0.2">
      <c r="A13" s="99" t="s">
        <v>26</v>
      </c>
      <c r="B13" s="178">
        <v>506</v>
      </c>
      <c r="C13" s="189" t="s">
        <v>91</v>
      </c>
      <c r="D13" s="177"/>
      <c r="E13" s="178">
        <v>654</v>
      </c>
      <c r="F13" s="189" t="s">
        <v>91</v>
      </c>
      <c r="H13" s="95">
        <f t="shared" si="0"/>
        <v>-506</v>
      </c>
      <c r="I13" s="95" t="e">
        <f t="shared" si="1"/>
        <v>#VALUE!</v>
      </c>
    </row>
    <row r="14" spans="1:10" x14ac:dyDescent="0.2">
      <c r="A14" s="99" t="s">
        <v>25</v>
      </c>
      <c r="B14" s="178">
        <v>531</v>
      </c>
      <c r="C14" s="189" t="s">
        <v>91</v>
      </c>
      <c r="D14" s="177"/>
      <c r="E14" s="178">
        <v>720</v>
      </c>
      <c r="F14" s="189" t="s">
        <v>91</v>
      </c>
      <c r="H14" s="95">
        <f t="shared" si="0"/>
        <v>-531</v>
      </c>
      <c r="I14" s="95" t="e">
        <f t="shared" si="1"/>
        <v>#VALUE!</v>
      </c>
    </row>
    <row r="15" spans="1:10" x14ac:dyDescent="0.2">
      <c r="A15" s="99" t="s">
        <v>24</v>
      </c>
      <c r="B15" s="178">
        <v>530</v>
      </c>
      <c r="C15" s="189" t="s">
        <v>91</v>
      </c>
      <c r="D15" s="177"/>
      <c r="E15" s="178">
        <v>808</v>
      </c>
      <c r="F15" s="189" t="s">
        <v>91</v>
      </c>
      <c r="H15" s="95">
        <f t="shared" si="0"/>
        <v>-530</v>
      </c>
      <c r="I15" s="95" t="e">
        <f t="shared" si="1"/>
        <v>#VALUE!</v>
      </c>
    </row>
    <row r="16" spans="1:10" x14ac:dyDescent="0.2">
      <c r="A16" s="99" t="s">
        <v>23</v>
      </c>
      <c r="B16" s="178">
        <v>617</v>
      </c>
      <c r="C16" s="189" t="s">
        <v>91</v>
      </c>
      <c r="D16" s="177"/>
      <c r="E16" s="178">
        <v>84</v>
      </c>
      <c r="F16" s="189" t="s">
        <v>91</v>
      </c>
      <c r="H16" s="95">
        <f t="shared" si="0"/>
        <v>-617</v>
      </c>
      <c r="I16" s="95" t="e">
        <f t="shared" si="1"/>
        <v>#VALUE!</v>
      </c>
    </row>
    <row r="17" spans="1:9" x14ac:dyDescent="0.2">
      <c r="A17" s="99" t="s">
        <v>22</v>
      </c>
      <c r="B17" s="178">
        <v>421</v>
      </c>
      <c r="C17" s="189" t="s">
        <v>91</v>
      </c>
      <c r="D17" s="177"/>
      <c r="E17" s="178">
        <v>504</v>
      </c>
      <c r="F17" s="189" t="s">
        <v>91</v>
      </c>
      <c r="H17" s="95">
        <f t="shared" si="0"/>
        <v>-421</v>
      </c>
      <c r="I17" s="95" t="e">
        <f t="shared" si="1"/>
        <v>#VALUE!</v>
      </c>
    </row>
    <row r="18" spans="1:9" x14ac:dyDescent="0.2">
      <c r="A18" s="99" t="s">
        <v>21</v>
      </c>
      <c r="B18" s="178">
        <v>20</v>
      </c>
      <c r="C18" s="189" t="s">
        <v>91</v>
      </c>
      <c r="D18" s="177"/>
      <c r="E18" s="178">
        <v>31</v>
      </c>
      <c r="F18" s="189" t="s">
        <v>91</v>
      </c>
      <c r="H18" s="95">
        <f t="shared" si="0"/>
        <v>-20</v>
      </c>
      <c r="I18" s="95" t="e">
        <f t="shared" si="1"/>
        <v>#VALUE!</v>
      </c>
    </row>
    <row r="19" spans="1:9" x14ac:dyDescent="0.2">
      <c r="A19" s="99" t="s">
        <v>20</v>
      </c>
      <c r="B19" s="189">
        <v>2</v>
      </c>
      <c r="C19" s="189" t="s">
        <v>91</v>
      </c>
      <c r="D19" s="177"/>
      <c r="E19" s="178" t="s">
        <v>91</v>
      </c>
      <c r="F19" s="189" t="s">
        <v>91</v>
      </c>
      <c r="H19" s="95">
        <f t="shared" si="0"/>
        <v>-2</v>
      </c>
      <c r="I19" s="95" t="e">
        <f t="shared" si="1"/>
        <v>#VALUE!</v>
      </c>
    </row>
    <row r="20" spans="1:9" x14ac:dyDescent="0.2">
      <c r="A20" s="99" t="s">
        <v>19</v>
      </c>
      <c r="B20" s="178">
        <v>1</v>
      </c>
      <c r="C20" s="189" t="s">
        <v>91</v>
      </c>
      <c r="D20" s="177"/>
      <c r="E20" s="189">
        <v>1</v>
      </c>
      <c r="F20" s="189" t="s">
        <v>91</v>
      </c>
      <c r="H20" s="95">
        <f t="shared" si="0"/>
        <v>-1</v>
      </c>
      <c r="I20" s="95" t="e">
        <f t="shared" si="1"/>
        <v>#VALUE!</v>
      </c>
    </row>
    <row r="21" spans="1:9" x14ac:dyDescent="0.2">
      <c r="A21" s="100" t="s">
        <v>18</v>
      </c>
      <c r="B21" s="189" t="s">
        <v>91</v>
      </c>
      <c r="C21" s="189" t="s">
        <v>91</v>
      </c>
      <c r="D21" s="177"/>
      <c r="E21" s="178" t="s">
        <v>91</v>
      </c>
      <c r="F21" s="189" t="s">
        <v>91</v>
      </c>
      <c r="H21" s="95" t="e">
        <f t="shared" si="0"/>
        <v>#VALUE!</v>
      </c>
      <c r="I21" s="95" t="e">
        <f t="shared" si="1"/>
        <v>#VALUE!</v>
      </c>
    </row>
    <row r="22" spans="1:9" x14ac:dyDescent="0.2">
      <c r="A22" s="101" t="s">
        <v>17</v>
      </c>
      <c r="B22" s="189">
        <v>1</v>
      </c>
      <c r="C22" s="189" t="s">
        <v>91</v>
      </c>
      <c r="D22" s="177"/>
      <c r="E22" s="178">
        <v>1</v>
      </c>
      <c r="F22" s="189" t="s">
        <v>91</v>
      </c>
      <c r="H22" s="95">
        <f t="shared" si="0"/>
        <v>-1</v>
      </c>
      <c r="I22" s="95" t="e">
        <f t="shared" si="1"/>
        <v>#VALUE!</v>
      </c>
    </row>
    <row r="23" spans="1:9" x14ac:dyDescent="0.2">
      <c r="A23" s="101" t="s">
        <v>16</v>
      </c>
      <c r="B23" s="189" t="s">
        <v>91</v>
      </c>
      <c r="C23" s="189" t="s">
        <v>91</v>
      </c>
      <c r="D23" s="177"/>
      <c r="E23" s="176">
        <v>5</v>
      </c>
      <c r="F23" s="189" t="s">
        <v>91</v>
      </c>
      <c r="H23" s="95" t="e">
        <f t="shared" si="0"/>
        <v>#VALUE!</v>
      </c>
      <c r="I23" s="95" t="e">
        <f t="shared" si="1"/>
        <v>#VALUE!</v>
      </c>
    </row>
    <row r="24" spans="1:9" x14ac:dyDescent="0.2">
      <c r="A24" s="101" t="s">
        <v>15</v>
      </c>
      <c r="B24" s="189" t="s">
        <v>91</v>
      </c>
      <c r="C24" s="189" t="s">
        <v>91</v>
      </c>
      <c r="D24" s="177"/>
      <c r="E24" s="177">
        <v>6</v>
      </c>
      <c r="F24" s="189" t="s">
        <v>91</v>
      </c>
      <c r="H24" s="95" t="e">
        <f t="shared" si="0"/>
        <v>#VALUE!</v>
      </c>
      <c r="I24" s="95" t="e">
        <f t="shared" si="1"/>
        <v>#VALUE!</v>
      </c>
    </row>
    <row r="25" spans="1:9" x14ac:dyDescent="0.2">
      <c r="A25" s="101" t="s">
        <v>14</v>
      </c>
      <c r="B25" s="189" t="s">
        <v>91</v>
      </c>
      <c r="C25" s="189" t="s">
        <v>91</v>
      </c>
      <c r="D25" s="177"/>
      <c r="E25" s="177">
        <v>3</v>
      </c>
      <c r="F25" s="189" t="s">
        <v>91</v>
      </c>
      <c r="H25" s="95" t="e">
        <f t="shared" si="0"/>
        <v>#VALUE!</v>
      </c>
      <c r="I25" s="95" t="e">
        <f t="shared" si="1"/>
        <v>#VALUE!</v>
      </c>
    </row>
    <row r="26" spans="1:9" x14ac:dyDescent="0.2">
      <c r="B26" s="99"/>
      <c r="C26" s="99"/>
      <c r="D26" s="99"/>
      <c r="E26" s="99"/>
      <c r="F26" s="99"/>
    </row>
    <row r="27" spans="1:9" x14ac:dyDescent="0.2">
      <c r="A27" s="39" t="s">
        <v>183</v>
      </c>
    </row>
    <row r="28" spans="1:9" x14ac:dyDescent="0.2">
      <c r="B28" s="102"/>
      <c r="C28" s="102"/>
      <c r="D28" s="103"/>
      <c r="E28" s="103"/>
      <c r="F28" s="103"/>
    </row>
    <row r="29" spans="1:9" x14ac:dyDescent="0.2">
      <c r="B29" s="102"/>
      <c r="C29" s="102"/>
      <c r="D29" s="103"/>
      <c r="E29" s="103"/>
      <c r="F29" s="103"/>
    </row>
    <row r="49" spans="5:5" x14ac:dyDescent="0.2">
      <c r="E49" s="113"/>
    </row>
    <row r="50" spans="5:5" x14ac:dyDescent="0.2">
      <c r="E50" s="113"/>
    </row>
    <row r="51" spans="5:5" x14ac:dyDescent="0.2">
      <c r="E51" s="113"/>
    </row>
  </sheetData>
  <sortState ref="A30:F50">
    <sortCondition ref="A30:A50"/>
  </sortState>
  <mergeCells count="2">
    <mergeCell ref="A3:A4"/>
    <mergeCell ref="B1:J1"/>
  </mergeCells>
  <pageMargins left="0.74803149606299213" right="0.39370078740157483" top="0.59055118110236215" bottom="0.98425196850393704" header="0.39370078740157483" footer="0.39370078740157483"/>
  <pageSetup paperSize="9" orientation="portrait" r:id="rId1"/>
  <headerFooter alignWithMargins="0">
    <oddFooter>&amp;LKela | Section for Analytics and Statistics&amp;2
&amp;G
&amp;10PO Box 450 | FIN-00101 HELSINKI | tilastot@kela.fi | www.kela.fi/statistics&amp;R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2"/>
  <dimension ref="A1:E52"/>
  <sheetViews>
    <sheetView workbookViewId="0"/>
  </sheetViews>
  <sheetFormatPr defaultColWidth="9.140625" defaultRowHeight="12.75" x14ac:dyDescent="0.2"/>
  <cols>
    <col min="1" max="1" width="8.42578125" style="76" customWidth="1"/>
    <col min="2" max="2" width="5" style="76" customWidth="1"/>
    <col min="3" max="3" width="62.140625" style="76" bestFit="1" customWidth="1"/>
    <col min="4" max="4" width="11.140625" style="76" bestFit="1" customWidth="1"/>
    <col min="5" max="16384" width="9.140625" style="76"/>
  </cols>
  <sheetData>
    <row r="1" spans="1:5" s="115" customFormat="1" ht="18" x14ac:dyDescent="0.25">
      <c r="A1" s="138" t="s">
        <v>87</v>
      </c>
      <c r="B1" s="115" t="s">
        <v>175</v>
      </c>
    </row>
    <row r="2" spans="1:5" ht="6.75" customHeight="1" x14ac:dyDescent="0.2"/>
    <row r="3" spans="1:5" ht="18" customHeight="1" x14ac:dyDescent="0.2">
      <c r="A3" s="153" t="s">
        <v>35</v>
      </c>
      <c r="B3" s="153" t="s">
        <v>151</v>
      </c>
      <c r="C3" s="153"/>
      <c r="D3" s="153" t="s">
        <v>93</v>
      </c>
    </row>
    <row r="4" spans="1:5" ht="18" customHeight="1" x14ac:dyDescent="0.2">
      <c r="A4" s="76" t="s">
        <v>36</v>
      </c>
      <c r="B4" s="76" t="s">
        <v>37</v>
      </c>
      <c r="C4" s="76" t="s">
        <v>108</v>
      </c>
      <c r="D4" s="158">
        <v>581</v>
      </c>
    </row>
    <row r="5" spans="1:5" x14ac:dyDescent="0.2">
      <c r="A5" s="76" t="s">
        <v>38</v>
      </c>
      <c r="B5" s="76" t="s">
        <v>39</v>
      </c>
      <c r="C5" s="87" t="s">
        <v>109</v>
      </c>
      <c r="D5" s="159">
        <v>8073</v>
      </c>
    </row>
    <row r="6" spans="1:5" x14ac:dyDescent="0.2">
      <c r="A6" s="76" t="s">
        <v>40</v>
      </c>
      <c r="B6" s="76" t="s">
        <v>41</v>
      </c>
      <c r="C6" s="76" t="s">
        <v>110</v>
      </c>
      <c r="D6" s="159">
        <v>547</v>
      </c>
    </row>
    <row r="7" spans="1:5" x14ac:dyDescent="0.2">
      <c r="A7" s="76" t="s">
        <v>42</v>
      </c>
      <c r="B7" s="76" t="s">
        <v>43</v>
      </c>
      <c r="C7" s="76" t="s">
        <v>111</v>
      </c>
      <c r="D7" s="159">
        <v>392</v>
      </c>
    </row>
    <row r="8" spans="1:5" x14ac:dyDescent="0.2">
      <c r="A8" s="76" t="s">
        <v>44</v>
      </c>
      <c r="B8" s="76" t="s">
        <v>45</v>
      </c>
      <c r="C8" s="76" t="s">
        <v>112</v>
      </c>
      <c r="D8" s="159">
        <v>293</v>
      </c>
    </row>
    <row r="9" spans="1:5" x14ac:dyDescent="0.2">
      <c r="A9" s="76" t="str">
        <f>LEFT(C9,5)</f>
        <v>Other</v>
      </c>
      <c r="C9" s="76" t="s">
        <v>113</v>
      </c>
      <c r="D9" s="159">
        <v>725</v>
      </c>
      <c r="E9" s="188"/>
    </row>
    <row r="10" spans="1:5" ht="25.5" customHeight="1" x14ac:dyDescent="0.2">
      <c r="C10" s="76" t="s">
        <v>152</v>
      </c>
      <c r="D10" s="143">
        <v>10611</v>
      </c>
      <c r="E10" s="191"/>
    </row>
    <row r="11" spans="1:5" x14ac:dyDescent="0.2">
      <c r="D11" s="143"/>
    </row>
    <row r="12" spans="1:5" x14ac:dyDescent="0.2">
      <c r="A12" s="39" t="s">
        <v>183</v>
      </c>
      <c r="D12" s="143"/>
    </row>
    <row r="13" spans="1:5" hidden="1" x14ac:dyDescent="0.2">
      <c r="A13" s="52"/>
      <c r="D13" s="143"/>
    </row>
    <row r="14" spans="1:5" hidden="1" x14ac:dyDescent="0.2">
      <c r="C14" s="76" t="s">
        <v>46</v>
      </c>
      <c r="D14" s="143">
        <v>10111</v>
      </c>
    </row>
    <row r="15" spans="1:5" hidden="1" x14ac:dyDescent="0.2">
      <c r="C15" s="76" t="s">
        <v>47</v>
      </c>
      <c r="D15" s="143">
        <v>2</v>
      </c>
    </row>
    <row r="16" spans="1:5" hidden="1" x14ac:dyDescent="0.2">
      <c r="C16" s="76" t="s">
        <v>48</v>
      </c>
      <c r="D16" s="143">
        <v>111</v>
      </c>
    </row>
    <row r="17" spans="3:4" hidden="1" x14ac:dyDescent="0.2">
      <c r="C17" s="76" t="s">
        <v>49</v>
      </c>
      <c r="D17" s="143">
        <v>20</v>
      </c>
    </row>
    <row r="18" spans="3:4" hidden="1" x14ac:dyDescent="0.2">
      <c r="C18" s="76" t="s">
        <v>50</v>
      </c>
      <c r="D18" s="143">
        <v>630</v>
      </c>
    </row>
    <row r="19" spans="3:4" hidden="1" x14ac:dyDescent="0.2">
      <c r="C19" s="76" t="s">
        <v>51</v>
      </c>
      <c r="D19" s="143">
        <v>7717</v>
      </c>
    </row>
    <row r="20" spans="3:4" hidden="1" x14ac:dyDescent="0.2">
      <c r="C20" s="76" t="s">
        <v>52</v>
      </c>
      <c r="D20" s="143">
        <v>144</v>
      </c>
    </row>
    <row r="21" spans="3:4" hidden="1" x14ac:dyDescent="0.2">
      <c r="C21" s="76" t="s">
        <v>53</v>
      </c>
      <c r="D21" s="143">
        <v>16</v>
      </c>
    </row>
    <row r="22" spans="3:4" hidden="1" x14ac:dyDescent="0.2">
      <c r="C22" s="76" t="s">
        <v>54</v>
      </c>
      <c r="D22" s="143">
        <v>60</v>
      </c>
    </row>
    <row r="23" spans="3:4" hidden="1" x14ac:dyDescent="0.2">
      <c r="C23" s="76" t="s">
        <v>55</v>
      </c>
      <c r="D23" s="143">
        <v>17</v>
      </c>
    </row>
    <row r="24" spans="3:4" hidden="1" x14ac:dyDescent="0.2">
      <c r="C24" s="76" t="s">
        <v>56</v>
      </c>
      <c r="D24" s="143">
        <v>366</v>
      </c>
    </row>
    <row r="25" spans="3:4" hidden="1" x14ac:dyDescent="0.2">
      <c r="C25" s="76" t="s">
        <v>57</v>
      </c>
      <c r="D25" s="143">
        <v>440</v>
      </c>
    </row>
    <row r="26" spans="3:4" hidden="1" x14ac:dyDescent="0.2">
      <c r="C26" s="76" t="s">
        <v>58</v>
      </c>
      <c r="D26" s="143">
        <v>94</v>
      </c>
    </row>
    <row r="27" spans="3:4" hidden="1" x14ac:dyDescent="0.2">
      <c r="C27" s="76" t="s">
        <v>59</v>
      </c>
      <c r="D27" s="143">
        <v>111</v>
      </c>
    </row>
    <row r="28" spans="3:4" hidden="1" x14ac:dyDescent="0.2">
      <c r="C28" s="76" t="s">
        <v>60</v>
      </c>
      <c r="D28" s="143">
        <v>14</v>
      </c>
    </row>
    <row r="29" spans="3:4" hidden="1" x14ac:dyDescent="0.2">
      <c r="C29" s="76" t="s">
        <v>61</v>
      </c>
      <c r="D29" s="143">
        <v>263</v>
      </c>
    </row>
    <row r="30" spans="3:4" hidden="1" x14ac:dyDescent="0.2">
      <c r="C30" s="76" t="s">
        <v>62</v>
      </c>
      <c r="D30" s="143">
        <v>11</v>
      </c>
    </row>
    <row r="31" spans="3:4" hidden="1" x14ac:dyDescent="0.2">
      <c r="C31" s="76" t="s">
        <v>63</v>
      </c>
      <c r="D31" s="143">
        <v>95</v>
      </c>
    </row>
    <row r="32" spans="3:4" hidden="1" x14ac:dyDescent="0.2">
      <c r="C32" s="76" t="s">
        <v>64</v>
      </c>
      <c r="D32" s="143"/>
    </row>
    <row r="34" spans="3:4" x14ac:dyDescent="0.2">
      <c r="C34" s="190"/>
      <c r="D34" s="190"/>
    </row>
    <row r="35" spans="3:4" x14ac:dyDescent="0.2">
      <c r="C35" s="190"/>
      <c r="D35" s="190"/>
    </row>
    <row r="36" spans="3:4" x14ac:dyDescent="0.2">
      <c r="C36" s="190"/>
      <c r="D36" s="190"/>
    </row>
    <row r="37" spans="3:4" x14ac:dyDescent="0.2">
      <c r="C37" s="190"/>
      <c r="D37" s="190"/>
    </row>
    <row r="38" spans="3:4" x14ac:dyDescent="0.2">
      <c r="C38" s="190"/>
      <c r="D38" s="190"/>
    </row>
    <row r="39" spans="3:4" x14ac:dyDescent="0.2">
      <c r="C39" s="190"/>
      <c r="D39" s="190"/>
    </row>
    <row r="40" spans="3:4" x14ac:dyDescent="0.2">
      <c r="C40" s="190"/>
      <c r="D40" s="190"/>
    </row>
    <row r="41" spans="3:4" x14ac:dyDescent="0.2">
      <c r="C41" s="190"/>
      <c r="D41" s="190"/>
    </row>
    <row r="42" spans="3:4" x14ac:dyDescent="0.2">
      <c r="C42" s="190"/>
      <c r="D42" s="190"/>
    </row>
    <row r="43" spans="3:4" x14ac:dyDescent="0.2">
      <c r="C43" s="190"/>
      <c r="D43" s="190"/>
    </row>
    <row r="44" spans="3:4" x14ac:dyDescent="0.2">
      <c r="C44" s="190"/>
      <c r="D44" s="190"/>
    </row>
    <row r="45" spans="3:4" x14ac:dyDescent="0.2">
      <c r="C45" s="190"/>
      <c r="D45" s="190"/>
    </row>
    <row r="46" spans="3:4" x14ac:dyDescent="0.2">
      <c r="C46" s="190"/>
      <c r="D46" s="190"/>
    </row>
    <row r="47" spans="3:4" x14ac:dyDescent="0.2">
      <c r="C47" s="190"/>
      <c r="D47" s="190"/>
    </row>
    <row r="48" spans="3:4" x14ac:dyDescent="0.2">
      <c r="C48" s="190"/>
      <c r="D48" s="190"/>
    </row>
    <row r="49" spans="3:4" x14ac:dyDescent="0.2">
      <c r="C49" s="190"/>
      <c r="D49" s="190"/>
    </row>
    <row r="50" spans="3:4" x14ac:dyDescent="0.2">
      <c r="C50" s="190"/>
      <c r="D50" s="190"/>
    </row>
    <row r="51" spans="3:4" x14ac:dyDescent="0.2">
      <c r="C51" s="190"/>
      <c r="D51" s="190"/>
    </row>
    <row r="52" spans="3:4" x14ac:dyDescent="0.2">
      <c r="C52" s="190"/>
      <c r="D52" s="190"/>
    </row>
  </sheetData>
  <pageMargins left="0.74803149606299213" right="0.39370078740157483" top="0.59055118110236215" bottom="0.98425196850393704" header="0.39370078740157483" footer="0.39370078740157483"/>
  <pageSetup paperSize="9" orientation="landscape" r:id="rId1"/>
  <headerFooter alignWithMargins="0">
    <oddFooter>&amp;LKela | Section for Analytics and Statistics&amp;2
&amp;G
&amp;10PO Box 450 | FIN-00101 HELSINKI | tilastot@kela.fi | www.kela.fi/statistics&amp;R
&amp;P(&amp;N)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Laskentataulukot</vt:lpstr>
      </vt:variant>
      <vt:variant>
        <vt:i4>19</vt:i4>
      </vt:variant>
      <vt:variant>
        <vt:lpstr>Kaaviot</vt:lpstr>
      </vt:variant>
      <vt:variant>
        <vt:i4>17</vt:i4>
      </vt:variant>
      <vt:variant>
        <vt:lpstr>Nimetyt alueet</vt:lpstr>
      </vt:variant>
      <vt:variant>
        <vt:i4>4</vt:i4>
      </vt:variant>
    </vt:vector>
  </HeadingPairs>
  <TitlesOfParts>
    <vt:vector size="40" baseType="lpstr">
      <vt:lpstr>Contents</vt:lpstr>
      <vt:lpstr>Data 1</vt:lpstr>
      <vt:lpstr>Data 2</vt:lpstr>
      <vt:lpstr>Data 3</vt:lpstr>
      <vt:lpstr>Data 4</vt:lpstr>
      <vt:lpstr>Data 5</vt:lpstr>
      <vt:lpstr>Data 6</vt:lpstr>
      <vt:lpstr>Data 7</vt:lpstr>
      <vt:lpstr>Data 8</vt:lpstr>
      <vt:lpstr>Data 9</vt:lpstr>
      <vt:lpstr>Data 10</vt:lpstr>
      <vt:lpstr>Data 11</vt:lpstr>
      <vt:lpstr>Data 12</vt:lpstr>
      <vt:lpstr>Data 13</vt:lpstr>
      <vt:lpstr>Data 14</vt:lpstr>
      <vt:lpstr>Data 15</vt:lpstr>
      <vt:lpstr>Data 16</vt:lpstr>
      <vt:lpstr>Data 17</vt:lpstr>
      <vt:lpstr>Inflation factors 2022</vt:lpstr>
      <vt:lpstr>Chart 1</vt:lpstr>
      <vt:lpstr>Chart 2</vt:lpstr>
      <vt:lpstr>Chart 3</vt:lpstr>
      <vt:lpstr>Chart 4</vt:lpstr>
      <vt:lpstr>Chart 5</vt:lpstr>
      <vt:lpstr>Chart 6</vt:lpstr>
      <vt:lpstr>Chart 7</vt:lpstr>
      <vt:lpstr>Chart 8</vt:lpstr>
      <vt:lpstr>Chart 9</vt:lpstr>
      <vt:lpstr>Chart 10</vt:lpstr>
      <vt:lpstr>Chart 11</vt:lpstr>
      <vt:lpstr>Chart 12</vt:lpstr>
      <vt:lpstr>Chart 13</vt:lpstr>
      <vt:lpstr>Chart 14</vt:lpstr>
      <vt:lpstr>Chart 15</vt:lpstr>
      <vt:lpstr>Chart 16</vt:lpstr>
      <vt:lpstr>Chart 17</vt:lpstr>
      <vt:lpstr>Contents!Tulostusotsikot</vt:lpstr>
      <vt:lpstr>'Data 10'!Tulostusotsikot</vt:lpstr>
      <vt:lpstr>'Data 13'!Tulostusotsikot</vt:lpstr>
      <vt:lpstr>'Data 6'!Tulostusotsikot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Kela’s disability benefits</dc:title>
  <dc:subject>Charts about Kela’s benefits for persons with disabilities. They are accompanied by the underlying statistical data.</dc:subject>
  <dc:creator>Kela;Section for Analytics and Statistics</dc:creator>
  <cp:keywords>statistics; charts</cp:keywords>
  <cp:lastModifiedBy>Kilpeläinen Anne-Mari</cp:lastModifiedBy>
  <cp:lastPrinted>2023-02-14T10:35:03Z</cp:lastPrinted>
  <dcterms:created xsi:type="dcterms:W3CDTF">2015-05-05T12:07:46Z</dcterms:created>
  <dcterms:modified xsi:type="dcterms:W3CDTF">2023-02-14T10:36:09Z</dcterms:modified>
</cp:coreProperties>
</file>